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680" windowHeight="11760" tabRatio="766" firstSheet="1" activeTab="1"/>
  </bookViews>
  <sheets>
    <sheet name="Conversions" sheetId="1" state="hidden" r:id="rId1"/>
    <sheet name="LISEZ-MOI" sheetId="2" r:id="rId2"/>
    <sheet name="Liste" sheetId="3" state="hidden" r:id="rId3"/>
    <sheet name="Page de garde" sheetId="4" r:id="rId4"/>
    <sheet name="Id_CR_SF" sheetId="5" r:id="rId5"/>
    <sheet name="EHPAD-AJ_TH-A" sheetId="6" state="hidden" r:id="rId6"/>
    <sheet name="EHPAD L.342-1 à 6" sheetId="7" state="hidden" r:id="rId7"/>
    <sheet name="FAM-SAMSAH" sheetId="8" state="hidden" r:id="rId8"/>
    <sheet name="EHPAD_SH-A_SF" sheetId="9" state="hidden" r:id="rId9"/>
    <sheet name="EHPAD L.342-1 à 6_SF" sheetId="10" state="hidden" r:id="rId10"/>
    <sheet name="FAM-SAMSAH_SF" sheetId="11" state="hidden" r:id="rId11"/>
  </sheets>
  <definedNames>
    <definedName name="__FR__IDEN___DATEGENE___ANN0\_________">'Page de garde'!$A$4</definedName>
    <definedName name="AIDE_REPERE_CPT_7352121">'LISEZ-MOI'!$C$147</definedName>
    <definedName name="AIDE_REPERE_CPT_7352122">'LISEZ-MOI'!$C$150</definedName>
    <definedName name="AIDE_REPERE_CPT_7352282">'LISEZ-MOI'!$C$153</definedName>
    <definedName name="AIDE_REPERE_CPT_73532">'LISEZ-MOI'!$C$156</definedName>
    <definedName name="AIDE_REPERE1">'LISEZ-MOI'!$C$74</definedName>
    <definedName name="AIDE_REPERE10">'LISEZ-MOI'!$C$107</definedName>
    <definedName name="AIDE_REPERE11">'LISEZ-MOI'!$C$110</definedName>
    <definedName name="AIDE_REPERE12">'LISEZ-MOI'!$C$113</definedName>
    <definedName name="AIDE_REPERE13">'LISEZ-MOI'!$C$116</definedName>
    <definedName name="AIDE_REPERE14">'LISEZ-MOI'!$C$119</definedName>
    <definedName name="AIDE_REPERE15">'LISEZ-MOI'!$C$122</definedName>
    <definedName name="AIDE_REPERE16">'LISEZ-MOI'!$C$125</definedName>
    <definedName name="AIDE_REPERE17">'LISEZ-MOI'!$C$128</definedName>
    <definedName name="AIDE_REPERE18">'LISEZ-MOI'!$C$131</definedName>
    <definedName name="AIDE_REPERE19">'LISEZ-MOI'!$C$134</definedName>
    <definedName name="AIDE_REPERE2">'LISEZ-MOI'!$C$77</definedName>
    <definedName name="AIDE_REPERE20">'LISEZ-MOI'!$C$137</definedName>
    <definedName name="AIDE_REPERE21">'LISEZ-MOI'!$C$140</definedName>
    <definedName name="AIDE_REPERE22">'LISEZ-MOI'!$C$143</definedName>
    <definedName name="AIDE_REPERE23">'LISEZ-MOI'!$C$147</definedName>
    <definedName name="AIDE_REPERE24">'LISEZ-MOI'!$C$150</definedName>
    <definedName name="AIDE_REPERE25">'LISEZ-MOI'!$C$153</definedName>
    <definedName name="AIDE_REPERE27">'LISEZ-MOI'!$C$159</definedName>
    <definedName name="AIDE_REPERE3">'LISEZ-MOI'!$C$80</definedName>
    <definedName name="AIDE_REPERE4">'LISEZ-MOI'!$C$85</definedName>
    <definedName name="AIDE_REPERE5">'LISEZ-MOI'!$C$90</definedName>
    <definedName name="AIDE_REPERE6">'LISEZ-MOI'!$C$93</definedName>
    <definedName name="AIDE_REPERE7">'LISEZ-MOI'!$C$97</definedName>
    <definedName name="AIDE_REPERE8">'LISEZ-MOI'!$C$101</definedName>
    <definedName name="AIDE_REPERE9">'LISEZ-MOI'!$C$104</definedName>
    <definedName name="categorie">'Liste'!$A$2:$A$5</definedName>
    <definedName name="categorie_Id_CR_SF">'Liste'!$E$2:$E$5</definedName>
    <definedName name="CRFR__IDEN___ADRESSE____ANN0\FINESS_ET">'Page de garde'!$D$14</definedName>
    <definedName name="CRFR__IDEN___ADRESSE____ANN0\Id_CR_SF_">'Id_CR_SF'!$D$8</definedName>
    <definedName name="CRFR__IDEN___ANNEEREF___ANN0\_________">'Page de garde'!$D$4</definedName>
    <definedName name="CRFR__IDEN___CATEGORI___ANN0\FINESS_ET">'Page de garde'!$F$14</definedName>
    <definedName name="CRFR__IDEN___CATEGORI___ANN0\Id_CR_SF_">'Id_CR_SF'!$F$8</definedName>
    <definedName name="CRFR__IDEN___DATEGENE___ANN0\_________">'Conversions'!$B$2</definedName>
    <definedName name="CRFR__IDEN___EDITEURL___ANN0\_________">'Page de garde'!$A$3</definedName>
    <definedName name="CRFR__IDEN___FINESSET___ANN0\FINESS_ET">'Page de garde'!$E$14</definedName>
    <definedName name="CRFR__IDEN___FINESSET___ANN0\Id_CR_SF_">'Id_CR_SF'!$E$8</definedName>
    <definedName name="CRFR__IDEN___FINESSPR___ANN0\_________">'Page de garde'!$E$14</definedName>
    <definedName name="CRFR__IDEN___Id_CR_SF___ANN0\Id_CR_SF_">'Id_CR_SF'!$B$8</definedName>
    <definedName name="CRFR__IDEN___NFINESS____ANN0\_________">'Page de garde'!$D$6</definedName>
    <definedName name="CRFR__IDEN___NOMETAB____ANN0\FINESS_ET">'Page de garde'!$C$14</definedName>
    <definedName name="CRFR__IDEN___NOMETAB____ANN0\Id_CR_SF_">'Id_CR_SF'!$C$8</definedName>
    <definedName name="CRFR__IDEN___ORGAGEST___ANN0\_________">'Page de garde'!$D$8</definedName>
    <definedName name="CRFR__IDEN___VERSION____ANN0\_________">'Page de garde'!$A$1</definedName>
    <definedName name="CRFR__IDEN___VERSIONL___ANN0\_________">'Page de garde'!$A$2</definedName>
    <definedName name="CRFRFAACTI_A1CAPAINST___ANN0\FINESS_ET">'FAM-SAMSAH'!$G$8</definedName>
    <definedName name="CRFRFAACTI_A1CAPAINST___ANN0\Id_CR_SF_">'FAM-SAMSAH_SF'!$G$8</definedName>
    <definedName name="CRFRFAACTI_A2CAPAINST___ANN0\FINESS_ET">'FAM-SAMSAH'!$H$8</definedName>
    <definedName name="CRFRFAACTI_A2CAPAINST___ANN0\Id_CR_SF_">'FAM-SAMSAH_SF'!$H$8</definedName>
    <definedName name="CRFRFAACTI_A3CAPAINST___ANN0\FINESS_ET">'FAM-SAMSAH'!$I$8</definedName>
    <definedName name="CRFRFAACTI_A3CAPAINST___ANN0\Id_CR_SF_">'FAM-SAMSAH_SF'!$I$8</definedName>
    <definedName name="CRFRFAACTI_EXCAPAINST___ANN0\FINESS_ET">'FAM-SAMSAH'!$D$8</definedName>
    <definedName name="CRFRFAACTI_EXCAPAINST___ANN0\Id_CR_SF_">'FAM-SAMSAH_SF'!$D$8</definedName>
    <definedName name="CRFRFAACTI_INCAPAINST___ANN0\FINESS_ET">'FAM-SAMSAH'!$F$8</definedName>
    <definedName name="CRFRFAACTI_INCAPAINST___ANN0\Id_CR_SF_">'FAM-SAMSAH_SF'!$F$8</definedName>
    <definedName name="CRFRFAACTI_SICAPAINST___ANN0\FINESS_ET">'FAM-SAMSAH'!$E$8</definedName>
    <definedName name="CRFRFAACTI_SICAPAINST___ANN0\Id_CR_SF_">'FAM-SAMSAH_SF'!$E$8</definedName>
    <definedName name="CRFRFACPTEG__60______PRDANN0\FINESS_ET">'FAM-SAMSAH'!$D$15</definedName>
    <definedName name="CRFRFACPTEG__60______PRDANN0\Id_CR_SF_">'FAM-SAMSAH_SF'!$D$15</definedName>
    <definedName name="CRFRFACPTEG__60______RRDANN0\FINESS_ET">'FAM-SAMSAH'!$F$15</definedName>
    <definedName name="CRFRFACPTEG__60______RRDANN0\Id_CR_SF_">'FAM-SAMSAH_SF'!$F$15</definedName>
    <definedName name="CRFRFACPTEG__603P____PRDANN0\FINESS_ET">'FAM-SAMSAH'!$D$133</definedName>
    <definedName name="CRFRFACPTEG__603P____PRDANN0\Id_CR_SF_">'FAM-SAMSAH_SF'!$D$133</definedName>
    <definedName name="CRFRFACPTEG__603P____RRDANN0\FINESS_ET">'FAM-SAMSAH'!$F$133</definedName>
    <definedName name="CRFRFACPTEG__603P____RRDANN0\Id_CR_SF_">'FAM-SAMSAH_SF'!$F$133</definedName>
    <definedName name="CRFRFACPTEG__609_____PRDANN0\FINESS_ET">'FAM-SAMSAH'!$D$134</definedName>
    <definedName name="CRFRFACPTEG__609_____PRDANN0\Id_CR_SF_">'FAM-SAMSAH_SF'!$D$134</definedName>
    <definedName name="CRFRFACPTEG__609_____RRDANN0\FINESS_ET">'FAM-SAMSAH'!$F$134</definedName>
    <definedName name="CRFRFACPTEG__609_____RRDANN0\Id_CR_SF_">'FAM-SAMSAH_SF'!$F$134</definedName>
    <definedName name="CRFRFACPTEG__6111____PRDANN0\FINESS_ET">'FAM-SAMSAH'!$D$20</definedName>
    <definedName name="CRFRFACPTEG__6111____PRDANN0\Id_CR_SF_">'FAM-SAMSAH_SF'!$D$20</definedName>
    <definedName name="CRFRFACPTEG__6111____RRDANN0\FINESS_ET">'FAM-SAMSAH'!$F$20</definedName>
    <definedName name="CRFRFACPTEG__6111____RRDANN0\Id_CR_SF_">'FAM-SAMSAH_SF'!$F$20</definedName>
    <definedName name="CRFRFACPTEG__6112____PRDANN0\FINESS_ET">'FAM-SAMSAH'!$D$21</definedName>
    <definedName name="CRFRFACPTEG__6112____PRDANN0\Id_CR_SF_">'FAM-SAMSAH_SF'!$D$21</definedName>
    <definedName name="CRFRFACPTEG__6112____RRDANN0\FINESS_ET">'FAM-SAMSAH'!$F$21</definedName>
    <definedName name="CRFRFACPTEG__6112____RRDANN0\Id_CR_SF_">'FAM-SAMSAH_SF'!$F$21</definedName>
    <definedName name="CRFRFACPTEG__6118____PRDANN0\FINESS_ET">'FAM-SAMSAH'!$D$22</definedName>
    <definedName name="CRFRFACPTEG__6118____PRDANN0\Id_CR_SF_">'FAM-SAMSAH_SF'!$D$22</definedName>
    <definedName name="CRFRFACPTEG__6118____RRDANN0\FINESS_ET">'FAM-SAMSAH'!$F$22</definedName>
    <definedName name="CRFRFACPTEG__6118____RRDANN0\Id_CR_SF_">'FAM-SAMSAH_SF'!$F$22</definedName>
    <definedName name="CRFRFACPTEG__612_____PRDANN0\FINESS_ET">'FAM-SAMSAH'!$D$57</definedName>
    <definedName name="CRFRFACPTEG__612_____PRDANN0\Id_CR_SF_">'FAM-SAMSAH_SF'!$D$57</definedName>
    <definedName name="CRFRFACPTEG__612_____RRDANN0\FINESS_ET">'FAM-SAMSAH'!$F$57</definedName>
    <definedName name="CRFRFACPTEG__612_____RRDANN0\Id_CR_SF_">'FAM-SAMSAH_SF'!$F$57</definedName>
    <definedName name="CRFRFACPTEG__613_____PRDANN0\FINESS_ET">'FAM-SAMSAH'!$D$58</definedName>
    <definedName name="CRFRFACPTEG__613_____PRDANN0\Id_CR_SF_">'FAM-SAMSAH_SF'!$D$58</definedName>
    <definedName name="CRFRFACPTEG__613_____RRDANN0\FINESS_ET">'FAM-SAMSAH'!$F$58</definedName>
    <definedName name="CRFRFACPTEG__613_____RRDANN0\Id_CR_SF_">'FAM-SAMSAH_SF'!$F$58</definedName>
    <definedName name="CRFRFACPTEG__614_____PRDANN0\FINESS_ET">'FAM-SAMSAH'!$D$59</definedName>
    <definedName name="CRFRFACPTEG__614_____PRDANN0\Id_CR_SF_">'FAM-SAMSAH_SF'!$D$59</definedName>
    <definedName name="CRFRFACPTEG__614_____RRDANN0\FINESS_ET">'FAM-SAMSAH'!$F$59</definedName>
    <definedName name="CRFRFACPTEG__614_____RRDANN0\Id_CR_SF_">'FAM-SAMSAH_SF'!$F$59</definedName>
    <definedName name="CRFRFACPTEG__615_____PRDANN0\FINESS_ET">'FAM-SAMSAH'!$D$60</definedName>
    <definedName name="CRFRFACPTEG__615_____PRDANN0\Id_CR_SF_">'FAM-SAMSAH_SF'!$D$60</definedName>
    <definedName name="CRFRFACPTEG__615_____RRDANN0\FINESS_ET">'FAM-SAMSAH'!$F$60</definedName>
    <definedName name="CRFRFACPTEG__615_____RRDANN0\Id_CR_SF_">'FAM-SAMSAH_SF'!$F$60</definedName>
    <definedName name="CRFRFACPTEG__616_____PRDANN0\FINESS_ET">'FAM-SAMSAH'!$D$61</definedName>
    <definedName name="CRFRFACPTEG__616_____PRDANN0\Id_CR_SF_">'FAM-SAMSAH_SF'!$D$61</definedName>
    <definedName name="CRFRFACPTEG__616_____RRDANN0\FINESS_ET">'FAM-SAMSAH'!$F$61</definedName>
    <definedName name="CRFRFACPTEG__616_____RRDANN0\Id_CR_SF_">'FAM-SAMSAH_SF'!$F$61</definedName>
    <definedName name="CRFRFACPTEG__617_____PRDANN0\FINESS_ET">'FAM-SAMSAH'!$D$62</definedName>
    <definedName name="CRFRFACPTEG__617_____PRDANN0\Id_CR_SF_">'FAM-SAMSAH_SF'!$D$62</definedName>
    <definedName name="CRFRFACPTEG__617_____RRDANN0\FINESS_ET">'FAM-SAMSAH'!$F$62</definedName>
    <definedName name="CRFRFACPTEG__617_____RRDANN0\Id_CR_SF_">'FAM-SAMSAH_SF'!$F$62</definedName>
    <definedName name="CRFRFACPTEG__618_____PRDANN0\FINESS_ET">'FAM-SAMSAH'!$D$63</definedName>
    <definedName name="CRFRFACPTEG__618_____PRDANN0\Id_CR_SF_">'FAM-SAMSAH_SF'!$D$63</definedName>
    <definedName name="CRFRFACPTEG__618_____RRDANN0\FINESS_ET">'FAM-SAMSAH'!$F$63</definedName>
    <definedName name="CRFRFACPTEG__618_____RRDANN0\Id_CR_SF_">'FAM-SAMSAH_SF'!$F$63</definedName>
    <definedName name="CRFRFACPTEG__619_____PRDANN0\FINESS_ET">'FAM-SAMSAH'!$D$135</definedName>
    <definedName name="CRFRFACPTEG__619_____PRDANN0\Id_CR_SF_">'FAM-SAMSAH_SF'!$D$135</definedName>
    <definedName name="CRFRFACPTEG__619_____RRDANN0\FINESS_ET">'FAM-SAMSAH'!$F$135</definedName>
    <definedName name="CRFRFACPTEG__619_____RRDANN0\Id_CR_SF_">'FAM-SAMSAH_SF'!$F$135</definedName>
    <definedName name="CRFRFACPTEG__621_____PRDANN0\FINESS_ET">'FAM-SAMSAH'!$D$40</definedName>
    <definedName name="CRFRFACPTEG__621_____PRDANN0\Id_CR_SF_">'FAM-SAMSAH_SF'!$D$40</definedName>
    <definedName name="CRFRFACPTEG__621_____RRDANN0\FINESS_ET">'FAM-SAMSAH'!$F$40</definedName>
    <definedName name="CRFRFACPTEG__621_____RRDANN0\Id_CR_SF_">'FAM-SAMSAH_SF'!$F$40</definedName>
    <definedName name="CRFRFACPTEG__622_____PRDANN0\FINESS_ET">'FAM-SAMSAH'!$D$41</definedName>
    <definedName name="CRFRFACPTEG__622_____PRDANN0\Id_CR_SF_">'FAM-SAMSAH_SF'!$D$41</definedName>
    <definedName name="CRFRFACPTEG__622_____RRDANN0\FINESS_ET">'FAM-SAMSAH'!$F$41</definedName>
    <definedName name="CRFRFACPTEG__622_____RRDANN0\Id_CR_SF_">'FAM-SAMSAH_SF'!$F$41</definedName>
    <definedName name="CRFRFACPTEG__623_____PRDANN0\FINESS_ET">'FAM-SAMSAH'!$D$64</definedName>
    <definedName name="CRFRFACPTEG__623_____PRDANN0\Id_CR_SF_">'FAM-SAMSAH_SF'!$D$64</definedName>
    <definedName name="CRFRFACPTEG__623_____RRDANN0\FINESS_ET">'FAM-SAMSAH'!$F$64</definedName>
    <definedName name="CRFRFACPTEG__623_____RRDANN0\Id_CR_SF_">'FAM-SAMSAH_SF'!$F$64</definedName>
    <definedName name="CRFRFACPTEG__624_____PRDANN0\FINESS_ET">'FAM-SAMSAH'!$D$25</definedName>
    <definedName name="CRFRFACPTEG__624_____PRDANN0\Id_CR_SF_">'FAM-SAMSAH_SF'!$D$25</definedName>
    <definedName name="CRFRFACPTEG__624_____RRDANN0\FINESS_ET">'FAM-SAMSAH'!$F$25</definedName>
    <definedName name="CRFRFACPTEG__624_____RRDANN0\Id_CR_SF_">'FAM-SAMSAH_SF'!$F$25</definedName>
    <definedName name="CRFRFACPTEG__6242____PRDANN0\FINESS_ET">'FAM-SAMSAH'!$D$26</definedName>
    <definedName name="CRFRFACPTEG__6242____PRDANN0\Id_CR_SF_">'FAM-SAMSAH_SF'!$D$26</definedName>
    <definedName name="CRFRFACPTEG__6242____RRDANN0\FINESS_ET">'FAM-SAMSAH'!$F$26</definedName>
    <definedName name="CRFRFACPTEG__6242____RRDANN0\Id_CR_SF_">'FAM-SAMSAH_SF'!$F$26</definedName>
    <definedName name="CRFRFACPTEG__625_____PRDANN0\FINESS_ET">'FAM-SAMSAH'!$D$27</definedName>
    <definedName name="CRFRFACPTEG__625_____PRDANN0\Id_CR_SF_">'FAM-SAMSAH_SF'!$D$27</definedName>
    <definedName name="CRFRFACPTEG__625_____RRDANN0\FINESS_ET">'FAM-SAMSAH'!$F$27</definedName>
    <definedName name="CRFRFACPTEG__625_____RRDANN0\Id_CR_SF_">'FAM-SAMSAH_SF'!$F$27</definedName>
    <definedName name="CRFRFACPTEG__626_____PRDANN0\FINESS_ET">'FAM-SAMSAH'!$D$28</definedName>
    <definedName name="CRFRFACPTEG__626_____PRDANN0\Id_CR_SF_">'FAM-SAMSAH_SF'!$D$28</definedName>
    <definedName name="CRFRFACPTEG__626_____RRDANN0\FINESS_ET">'FAM-SAMSAH'!$F$28</definedName>
    <definedName name="CRFRFACPTEG__626_____RRDANN0\Id_CR_SF_">'FAM-SAMSAH_SF'!$F$28</definedName>
    <definedName name="CRFRFACPTEG__627_____PRDANN0\FINESS_ET">'FAM-SAMSAH'!$D$65</definedName>
    <definedName name="CRFRFACPTEG__627_____PRDANN0\Id_CR_SF_">'FAM-SAMSAH_SF'!$D$65</definedName>
    <definedName name="CRFRFACPTEG__627_____RRDANN0\FINESS_ET">'FAM-SAMSAH'!$F$65</definedName>
    <definedName name="CRFRFACPTEG__627_____RRDANN0\Id_CR_SF_">'FAM-SAMSAH_SF'!$F$65</definedName>
    <definedName name="CRFRFACPTEG__6281____PRDANN0\FINESS_ET">'FAM-SAMSAH'!$D$29</definedName>
    <definedName name="CRFRFACPTEG__6281____PRDANN0\Id_CR_SF_">'FAM-SAMSAH_SF'!$D$29</definedName>
    <definedName name="CRFRFACPTEG__6281____RRDANN0\FINESS_ET">'FAM-SAMSAH'!$F$29</definedName>
    <definedName name="CRFRFACPTEG__6281____RRDANN0\Id_CR_SF_">'FAM-SAMSAH_SF'!$F$29</definedName>
    <definedName name="CRFRFACPTEG__6282____PRDANN0\FINESS_ET">'FAM-SAMSAH'!$D$30</definedName>
    <definedName name="CRFRFACPTEG__6282____PRDANN0\Id_CR_SF_">'FAM-SAMSAH_SF'!$D$30</definedName>
    <definedName name="CRFRFACPTEG__6282____RRDANN0\FINESS_ET">'FAM-SAMSAH'!$F$30</definedName>
    <definedName name="CRFRFACPTEG__6282____RRDANN0\Id_CR_SF_">'FAM-SAMSAH_SF'!$F$30</definedName>
    <definedName name="CRFRFACPTEG__6283____PRDANN0\FINESS_ET">'FAM-SAMSAH'!$D$31</definedName>
    <definedName name="CRFRFACPTEG__6283____PRDANN0\Id_CR_SF_">'FAM-SAMSAH_SF'!$D$31</definedName>
    <definedName name="CRFRFACPTEG__6283____RRDANN0\FINESS_ET">'FAM-SAMSAH'!$F$31</definedName>
    <definedName name="CRFRFACPTEG__6283____RRDANN0\Id_CR_SF_">'FAM-SAMSAH_SF'!$F$31</definedName>
    <definedName name="CRFRFACPTEG__6284____PRDANN0\FINESS_ET">'FAM-SAMSAH'!$D$32</definedName>
    <definedName name="CRFRFACPTEG__6284____PRDANN0\Id_CR_SF_">'FAM-SAMSAH_SF'!$D$32</definedName>
    <definedName name="CRFRFACPTEG__6284____RRDANN0\FINESS_ET">'FAM-SAMSAH'!$F$32</definedName>
    <definedName name="CRFRFACPTEG__6284____RRDANN0\Id_CR_SF_">'FAM-SAMSAH_SF'!$F$32</definedName>
    <definedName name="CRFRFACPTEG__6287_88_PRDANN0\FINESS_ET">'FAM-SAMSAH'!$D$33</definedName>
    <definedName name="CRFRFACPTEG__6287_88_PRDANN0\Id_CR_SF_">'FAM-SAMSAH_SF'!$D$33</definedName>
    <definedName name="CRFRFACPTEG__6287_88_RRDANN0\FINESS_ET">'FAM-SAMSAH'!$F$33</definedName>
    <definedName name="CRFRFACPTEG__6287_88_RRDANN0\Id_CR_SF_">'FAM-SAMSAH_SF'!$F$33</definedName>
    <definedName name="CRFRFACPTEG__629_____PRDANN0\FINESS_ET">'FAM-SAMSAH'!$D$136</definedName>
    <definedName name="CRFRFACPTEG__629_____PRDANN0\Id_CR_SF_">'FAM-SAMSAH_SF'!$D$136</definedName>
    <definedName name="CRFRFACPTEG__629_____RRDANN0\FINESS_ET">'FAM-SAMSAH'!$F$136</definedName>
    <definedName name="CRFRFACPTEG__629_____RRDANN0\Id_CR_SF_">'FAM-SAMSAH_SF'!$F$136</definedName>
    <definedName name="CRFRFACPTEG__631_____PRDANN0\FINESS_ET">'FAM-SAMSAH'!$D$42</definedName>
    <definedName name="CRFRFACPTEG__631_____PRDANN0\Id_CR_SF_">'FAM-SAMSAH_SF'!$D$42</definedName>
    <definedName name="CRFRFACPTEG__631_____RRDANN0\FINESS_ET">'FAM-SAMSAH'!$F$42</definedName>
    <definedName name="CRFRFACPTEG__631_____RRDANN0\Id_CR_SF_">'FAM-SAMSAH_SF'!$F$42</definedName>
    <definedName name="CRFRFACPTEG__633_____PRDANN0\FINESS_ET">'FAM-SAMSAH'!$D$43</definedName>
    <definedName name="CRFRFACPTEG__633_____PRDANN0\Id_CR_SF_">'FAM-SAMSAH_SF'!$D$43</definedName>
    <definedName name="CRFRFACPTEG__633_____RRDANN0\FINESS_ET">'FAM-SAMSAH'!$F$43</definedName>
    <definedName name="CRFRFACPTEG__633_____RRDANN0\Id_CR_SF_">'FAM-SAMSAH_SF'!$F$43</definedName>
    <definedName name="CRFRFACPTEG__635_____PRDANN0\FINESS_ET">'FAM-SAMSAH'!$D$66</definedName>
    <definedName name="CRFRFACPTEG__635_____PRDANN0\Id_CR_SF_">'FAM-SAMSAH_SF'!$D$66</definedName>
    <definedName name="CRFRFACPTEG__635_____RRDANN0\FINESS_ET">'FAM-SAMSAH'!$F$66</definedName>
    <definedName name="CRFRFACPTEG__635_____RRDANN0\Id_CR_SF_">'FAM-SAMSAH_SF'!$F$66</definedName>
    <definedName name="CRFRFACPTEG__637_____PRDANN0\FINESS_ET">'FAM-SAMSAH'!$D$67</definedName>
    <definedName name="CRFRFACPTEG__637_____PRDANN0\Id_CR_SF_">'FAM-SAMSAH_SF'!$D$67</definedName>
    <definedName name="CRFRFACPTEG__637_____RRDANN0\FINESS_ET">'FAM-SAMSAH'!$F$67</definedName>
    <definedName name="CRFRFACPTEG__637_____RRDANN0\Id_CR_SF_">'FAM-SAMSAH_SF'!$F$67</definedName>
    <definedName name="CRFRFACPTEG__641_____PRDANN0\FINESS_ET">'FAM-SAMSAH'!$D$44</definedName>
    <definedName name="CRFRFACPTEG__641_____PRDANN0\Id_CR_SF_">'FAM-SAMSAH_SF'!$D$44</definedName>
    <definedName name="CRFRFACPTEG__641_____RRDANN0\FINESS_ET">'FAM-SAMSAH'!$F$44</definedName>
    <definedName name="CRFRFACPTEG__641_____RRDANN0\Id_CR_SF_">'FAM-SAMSAH_SF'!$F$44</definedName>
    <definedName name="CRFRFACPTEG__6419____PRDANN0\FINESS_ET">'FAM-SAMSAH'!$D$137</definedName>
    <definedName name="CRFRFACPTEG__6419____PRDANN0\Id_CR_SF_">'FAM-SAMSAH_SF'!$D$137</definedName>
    <definedName name="CRFRFACPTEG__6419____RRDANN0\FINESS_ET">'FAM-SAMSAH'!$F$137</definedName>
    <definedName name="CRFRFACPTEG__6419____RRDANN0\Id_CR_SF_">'FAM-SAMSAH_SF'!$F$137</definedName>
    <definedName name="CRFRFACPTEG__642_____PRDANN0\FINESS_ET">'FAM-SAMSAH'!$D$45</definedName>
    <definedName name="CRFRFACPTEG__642_____PRDANN0\Id_CR_SF_">'FAM-SAMSAH_SF'!$D$45</definedName>
    <definedName name="CRFRFACPTEG__642_____RRDANN0\FINESS_ET">'FAM-SAMSAH'!$F$45</definedName>
    <definedName name="CRFRFACPTEG__642_____RRDANN0\Id_CR_SF_">'FAM-SAMSAH_SF'!$F$45</definedName>
    <definedName name="CRFRFACPTEG__6429____PRDANN0\FINESS_ET">'FAM-SAMSAH'!$D$138</definedName>
    <definedName name="CRFRFACPTEG__6429____PRDANN0\Id_CR_SF_">'FAM-SAMSAH_SF'!$D$138</definedName>
    <definedName name="CRFRFACPTEG__6429____RRDANN0\FINESS_ET">'FAM-SAMSAH'!$F$138</definedName>
    <definedName name="CRFRFACPTEG__6429____RRDANN0\Id_CR_SF_">'FAM-SAMSAH_SF'!$F$138</definedName>
    <definedName name="CRFRFACPTEG__643_____PRDANN0\FINESS_ET">'FAM-SAMSAH'!$D$46</definedName>
    <definedName name="CRFRFACPTEG__643_____PRDANN0\Id_CR_SF_">'FAM-SAMSAH_SF'!$D$46</definedName>
    <definedName name="CRFRFACPTEG__643_____RRDANN0\FINESS_ET">'FAM-SAMSAH'!$F$46</definedName>
    <definedName name="CRFRFACPTEG__643_____RRDANN0\Id_CR_SF_">'FAM-SAMSAH_SF'!$F$46</definedName>
    <definedName name="CRFRFACPTEG__6439____PRDANN0\FINESS_ET">'FAM-SAMSAH'!$D$139</definedName>
    <definedName name="CRFRFACPTEG__6439____PRDANN0\Id_CR_SF_">'FAM-SAMSAH_SF'!$D$139</definedName>
    <definedName name="CRFRFACPTEG__6439____RRDANN0\FINESS_ET">'FAM-SAMSAH'!$F$139</definedName>
    <definedName name="CRFRFACPTEG__6439____RRDANN0\Id_CR_SF_">'FAM-SAMSAH_SF'!$F$139</definedName>
    <definedName name="CRFRFACPTEG__645_____PRDANN0\FINESS_ET">'FAM-SAMSAH'!$D$47</definedName>
    <definedName name="CRFRFACPTEG__645_____PRDANN0\Id_CR_SF_">'FAM-SAMSAH_SF'!$D$47</definedName>
    <definedName name="CRFRFACPTEG__645_____RRDANN0\FINESS_ET">'FAM-SAMSAH'!$F$47</definedName>
    <definedName name="CRFRFACPTEG__645_____RRDANN0\Id_CR_SF_">'FAM-SAMSAH_SF'!$F$47</definedName>
    <definedName name="CRFRFACPTEG__6459_69_PRDANN0\FINESS_ET">'FAM-SAMSAH'!$D$140</definedName>
    <definedName name="CRFRFACPTEG__6459_69_PRDANN0\Id_CR_SF_">'FAM-SAMSAH_SF'!$D$140</definedName>
    <definedName name="CRFRFACPTEG__6459_69_RRDANN0\FINESS_ET">'FAM-SAMSAH'!$F$140</definedName>
    <definedName name="CRFRFACPTEG__6459_69_RRDANN0\Id_CR_SF_">'FAM-SAMSAH_SF'!$F$140</definedName>
    <definedName name="CRFRFACPTEG__646_____PRDANN0\FINESS_ET">'FAM-SAMSAH'!$D$48</definedName>
    <definedName name="CRFRFACPTEG__646_____PRDANN0\Id_CR_SF_">'FAM-SAMSAH_SF'!$D$48</definedName>
    <definedName name="CRFRFACPTEG__646_____RRDANN0\FINESS_ET">'FAM-SAMSAH'!$F$48</definedName>
    <definedName name="CRFRFACPTEG__646_____RRDANN0\Id_CR_SF_">'FAM-SAMSAH_SF'!$F$48</definedName>
    <definedName name="CRFRFACPTEG__647_____PRDANN0\FINESS_ET">'FAM-SAMSAH'!$D$49</definedName>
    <definedName name="CRFRFACPTEG__647_____PRDANN0\Id_CR_SF_">'FAM-SAMSAH_SF'!$D$49</definedName>
    <definedName name="CRFRFACPTEG__647_____RRDANN0\FINESS_ET">'FAM-SAMSAH'!$F$49</definedName>
    <definedName name="CRFRFACPTEG__647_____RRDANN0\Id_CR_SF_">'FAM-SAMSAH_SF'!$F$49</definedName>
    <definedName name="CRFRFACPTEG__648_____PRDANN0\FINESS_ET">'FAM-SAMSAH'!$D$50</definedName>
    <definedName name="CRFRFACPTEG__648_____PRDANN0\Id_CR_SF_">'FAM-SAMSAH_SF'!$D$50</definedName>
    <definedName name="CRFRFACPTEG__648_____RRDANN0\FINESS_ET">'FAM-SAMSAH'!$F$50</definedName>
    <definedName name="CRFRFACPTEG__648_____RRDANN0\Id_CR_SF_">'FAM-SAMSAH_SF'!$F$50</definedName>
    <definedName name="CRFRFACPTEG__6489____PRDANN0\FINESS_ET">'FAM-SAMSAH'!$D$141</definedName>
    <definedName name="CRFRFACPTEG__6489____PRDANN0\Id_CR_SF_">'FAM-SAMSAH_SF'!$D$141</definedName>
    <definedName name="CRFRFACPTEG__6489____RRDANN0\FINESS_ET">'FAM-SAMSAH'!$F$141</definedName>
    <definedName name="CRFRFACPTEG__6489____RRDANN0\Id_CR_SF_">'FAM-SAMSAH_SF'!$F$141</definedName>
    <definedName name="CRFRFACPTEG__649_____PRDANN0\FINESS_ET">'FAM-SAMSAH'!$D$142</definedName>
    <definedName name="CRFRFACPTEG__649_____PRDANN0\Id_CR_SF_">'FAM-SAMSAH_SF'!$D$142</definedName>
    <definedName name="CRFRFACPTEG__649_____RRDANN0\FINESS_ET">'FAM-SAMSAH'!$F$142</definedName>
    <definedName name="CRFRFACPTEG__649_____RRDANN0\Id_CR_SF_">'FAM-SAMSAH_SF'!$F$142</definedName>
    <definedName name="CRFRFACPTEG__651_____PRDANN0\FINESS_ET">'FAM-SAMSAH'!$D$70</definedName>
    <definedName name="CRFRFACPTEG__651_____PRDANN0\Id_CR_SF_">'FAM-SAMSAH_SF'!$D$70</definedName>
    <definedName name="CRFRFACPTEG__651_____RRDANN0\FINESS_ET">'FAM-SAMSAH'!$F$70</definedName>
    <definedName name="CRFRFACPTEG__651_____RRDANN0\Id_CR_SF_">'FAM-SAMSAH_SF'!$F$70</definedName>
    <definedName name="CRFRFACPTEG__653_____PRDANN0\FINESS_ET">'FAM-SAMSAH'!$D$71</definedName>
    <definedName name="CRFRFACPTEG__653_____PRDANN0\Id_CR_SF_">'FAM-SAMSAH_SF'!$D$71</definedName>
    <definedName name="CRFRFACPTEG__653_____RRDANN0\FINESS_ET">'FAM-SAMSAH'!$F$71</definedName>
    <definedName name="CRFRFACPTEG__653_____RRDANN0\Id_CR_SF_">'FAM-SAMSAH_SF'!$F$71</definedName>
    <definedName name="CRFRFACPTEG__654_____PRDANN0\FINESS_ET">'FAM-SAMSAH'!$D$72</definedName>
    <definedName name="CRFRFACPTEG__654_____PRDANN0\Id_CR_SF_">'FAM-SAMSAH_SF'!$D$72</definedName>
    <definedName name="CRFRFACPTEG__654_____RRDANN0\FINESS_ET">'FAM-SAMSAH'!$F$72</definedName>
    <definedName name="CRFRFACPTEG__654_____RRDANN0\Id_CR_SF_">'FAM-SAMSAH_SF'!$F$72</definedName>
    <definedName name="CRFRFACPTEG__655_____PRDANN0\FINESS_ET">'FAM-SAMSAH'!$D$73</definedName>
    <definedName name="CRFRFACPTEG__655_____PRDANN0\Id_CR_SF_">'FAM-SAMSAH_SF'!$D$73</definedName>
    <definedName name="CRFRFACPTEG__655_____RRDANN0\FINESS_ET">'FAM-SAMSAH'!$F$73</definedName>
    <definedName name="CRFRFACPTEG__655_____RRDANN0\Id_CR_SF_">'FAM-SAMSAH_SF'!$F$73</definedName>
    <definedName name="CRFRFACPTEG__657_____PRDANN0\FINESS_ET">'FAM-SAMSAH'!$D$74</definedName>
    <definedName name="CRFRFACPTEG__657_____PRDANN0\Id_CR_SF_">'FAM-SAMSAH_SF'!$D$74</definedName>
    <definedName name="CRFRFACPTEG__657_____RRDANN0\FINESS_ET">'FAM-SAMSAH'!$F$74</definedName>
    <definedName name="CRFRFACPTEG__657_____RRDANN0\Id_CR_SF_">'FAM-SAMSAH_SF'!$F$74</definedName>
    <definedName name="CRFRFACPTEG__658_____PRDANN0\FINESS_ET">'FAM-SAMSAH'!$D$75</definedName>
    <definedName name="CRFRFACPTEG__658_____PRDANN0\Id_CR_SF_">'FAM-SAMSAH_SF'!$D$75</definedName>
    <definedName name="CRFRFACPTEG__658_____RRDANN0\FINESS_ET">'FAM-SAMSAH'!$F$75</definedName>
    <definedName name="CRFRFACPTEG__658_____RRDANN0\Id_CR_SF_">'FAM-SAMSAH_SF'!$F$75</definedName>
    <definedName name="CRFRFACPTEG__66______PRDANN0\FINESS_ET">'FAM-SAMSAH'!$D$78</definedName>
    <definedName name="CRFRFACPTEG__66______PRDANN0\Id_CR_SF_">'FAM-SAMSAH_SF'!$D$78</definedName>
    <definedName name="CRFRFACPTEG__66______RRDANN0\FINESS_ET">'FAM-SAMSAH'!$F$78</definedName>
    <definedName name="CRFRFACPTEG__66______RRDANN0\Id_CR_SF_">'FAM-SAMSAH_SF'!$F$78</definedName>
    <definedName name="CRFRFACPTEG__6611P___PRDANN0\FINESS_ET">'FAM-SAMSAH'!$D$143</definedName>
    <definedName name="CRFRFACPTEG__6611P___PRDANN0\Id_CR_SF_">'FAM-SAMSAH_SF'!$D$143</definedName>
    <definedName name="CRFRFACPTEG__6611P___RRDANN0\FINESS_ET">'FAM-SAMSAH'!$F$143</definedName>
    <definedName name="CRFRFACPTEG__6611P___RRDANN0\Id_CR_SF_">'FAM-SAMSAH_SF'!$F$143</definedName>
    <definedName name="CRFRFACPTEG__671_____PRDANN0\FINESS_ET">'FAM-SAMSAH'!$D$81</definedName>
    <definedName name="CRFRFACPTEG__671_____PRDANN0\Id_CR_SF_">'FAM-SAMSAH_SF'!$D$81</definedName>
    <definedName name="CRFRFACPTEG__671_____RRDANN0\FINESS_ET">'FAM-SAMSAH'!$F$81</definedName>
    <definedName name="CRFRFACPTEG__671_____RRDANN0\Id_CR_SF_">'FAM-SAMSAH_SF'!$F$81</definedName>
    <definedName name="CRFRFACPTEG__672_____PRDANN0\FINESS_ET">'FAM-SAMSAH'!$D$82</definedName>
    <definedName name="CRFRFACPTEG__672_____PRDANN0\Id_CR_SF_">'FAM-SAMSAH_SF'!$D$82</definedName>
    <definedName name="CRFRFACPTEG__672_____RRDANN0\FINESS_ET">'FAM-SAMSAH'!$F$82</definedName>
    <definedName name="CRFRFACPTEG__672_____RRDANN0\Id_CR_SF_">'FAM-SAMSAH_SF'!$F$82</definedName>
    <definedName name="CRFRFACPTEG__673_____PRDANN0\FINESS_ET">'FAM-SAMSAH'!$D$83</definedName>
    <definedName name="CRFRFACPTEG__673_____PRDANN0\Id_CR_SF_">'FAM-SAMSAH_SF'!$D$83</definedName>
    <definedName name="CRFRFACPTEG__673_____RRDANN0\FINESS_ET">'FAM-SAMSAH'!$F$83</definedName>
    <definedName name="CRFRFACPTEG__673_____RRDANN0\Id_CR_SF_">'FAM-SAMSAH_SF'!$F$83</definedName>
    <definedName name="CRFRFACPTEG__675_____PRDANN0\FINESS_ET">'FAM-SAMSAH'!$D$84</definedName>
    <definedName name="CRFRFACPTEG__675_____PRDANN0\Id_CR_SF_">'FAM-SAMSAH_SF'!$D$84</definedName>
    <definedName name="CRFRFACPTEG__675_____RRDANN0\FINESS_ET">'FAM-SAMSAH'!$F$84</definedName>
    <definedName name="CRFRFACPTEG__675_____RRDANN0\Id_CR_SF_">'FAM-SAMSAH_SF'!$F$84</definedName>
    <definedName name="CRFRFACPTEG__678_____PRDANN0\FINESS_ET">'FAM-SAMSAH'!$D$85</definedName>
    <definedName name="CRFRFACPTEG__678_____PRDANN0\Id_CR_SF_">'FAM-SAMSAH_SF'!$D$85</definedName>
    <definedName name="CRFRFACPTEG__678_____RRDANN0\FINESS_ET">'FAM-SAMSAH'!$F$85</definedName>
    <definedName name="CRFRFACPTEG__678_____RRDANN0\Id_CR_SF_">'FAM-SAMSAH_SF'!$F$85</definedName>
    <definedName name="CRFRFACPTEG__6811____PRDANN0\FINESS_ET">'FAM-SAMSAH'!$D$88</definedName>
    <definedName name="CRFRFACPTEG__6811____PRDANN0\Id_CR_SF_">'FAM-SAMSAH_SF'!$D$88</definedName>
    <definedName name="CRFRFACPTEG__6811____RRDANN0\FINESS_ET">'FAM-SAMSAH'!$F$88</definedName>
    <definedName name="CRFRFACPTEG__6811____RRDANN0\Id_CR_SF_">'FAM-SAMSAH_SF'!$F$88</definedName>
    <definedName name="CRFRFACPTEG__6812____PRDANN0\FINESS_ET">'FAM-SAMSAH'!$D$89</definedName>
    <definedName name="CRFRFACPTEG__6812____PRDANN0\Id_CR_SF_">'FAM-SAMSAH_SF'!$D$89</definedName>
    <definedName name="CRFRFACPTEG__6812____RRDANN0\FINESS_ET">'FAM-SAMSAH'!$F$89</definedName>
    <definedName name="CRFRFACPTEG__6812____RRDANN0\Id_CR_SF_">'FAM-SAMSAH_SF'!$F$89</definedName>
    <definedName name="CRFRFACPTEG__6815____PRDANN0\FINESS_ET">'FAM-SAMSAH'!$D$90</definedName>
    <definedName name="CRFRFACPTEG__6815____PRDANN0\Id_CR_SF_">'FAM-SAMSAH_SF'!$D$90</definedName>
    <definedName name="CRFRFACPTEG__6815____RRDANN0\FINESS_ET">'FAM-SAMSAH'!$F$90</definedName>
    <definedName name="CRFRFACPTEG__6815____RRDANN0\Id_CR_SF_">'FAM-SAMSAH_SF'!$F$90</definedName>
    <definedName name="CRFRFACPTEG__6816____PRDANN0\FINESS_ET">'FAM-SAMSAH'!$D$91</definedName>
    <definedName name="CRFRFACPTEG__6816____PRDANN0\Id_CR_SF_">'FAM-SAMSAH_SF'!$D$91</definedName>
    <definedName name="CRFRFACPTEG__6816____RRDANN0\FINESS_ET">'FAM-SAMSAH'!$F$91</definedName>
    <definedName name="CRFRFACPTEG__6816____RRDANN0\Id_CR_SF_">'FAM-SAMSAH_SF'!$F$91</definedName>
    <definedName name="CRFRFACPTEG__6817____PRDANN0\FINESS_ET">'FAM-SAMSAH'!$D$92</definedName>
    <definedName name="CRFRFACPTEG__6817____PRDANN0\Id_CR_SF_">'FAM-SAMSAH_SF'!$D$92</definedName>
    <definedName name="CRFRFACPTEG__6817____RRDANN0\FINESS_ET">'FAM-SAMSAH'!$F$92</definedName>
    <definedName name="CRFRFACPTEG__6817____RRDANN0\Id_CR_SF_">'FAM-SAMSAH_SF'!$F$92</definedName>
    <definedName name="CRFRFACPTEG__686_____PRDANN0\FINESS_ET">'FAM-SAMSAH'!$D$93</definedName>
    <definedName name="CRFRFACPTEG__686_____PRDANN0\Id_CR_SF_">'FAM-SAMSAH_SF'!$D$93</definedName>
    <definedName name="CRFRFACPTEG__686_____RRDANN0\FINESS_ET">'FAM-SAMSAH'!$F$93</definedName>
    <definedName name="CRFRFACPTEG__686_____RRDANN0\Id_CR_SF_">'FAM-SAMSAH_SF'!$F$93</definedName>
    <definedName name="CRFRFACPTEG__687_____PRDANN0\FINESS_ET">'FAM-SAMSAH'!$D$94</definedName>
    <definedName name="CRFRFACPTEG__687_____PRDANN0\Id_CR_SF_">'FAM-SAMSAH_SF'!$D$94</definedName>
    <definedName name="CRFRFACPTEG__687_____RRDANN0\FINESS_ET">'FAM-SAMSAH'!$F$94</definedName>
    <definedName name="CRFRFACPTEG__687_____RRDANN0\Id_CR_SF_">'FAM-SAMSAH_SF'!$F$94</definedName>
    <definedName name="CRFRFACPTEG__68725___PRDANN0\FINESS_ET">'FAM-SAMSAH'!$D$95</definedName>
    <definedName name="CRFRFACPTEG__68725___PRDANN0\Id_CR_SF_">'FAM-SAMSAH_SF'!$D$95</definedName>
    <definedName name="CRFRFACPTEG__68725___RRDANN0\FINESS_ET">'FAM-SAMSAH'!$F$95</definedName>
    <definedName name="CRFRFACPTEG__68725___RRDANN0\Id_CR_SF_">'FAM-SAMSAH_SF'!$F$95</definedName>
    <definedName name="CRFRFACPTEG__68741___PRDANN0\FINESS_ET">'FAM-SAMSAH'!$D$96</definedName>
    <definedName name="CRFRFACPTEG__68741___PRDANN0\Id_CR_SF_">'FAM-SAMSAH_SF'!$D$96</definedName>
    <definedName name="CRFRFACPTEG__68741___RRDANN0\FINESS_ET">'FAM-SAMSAH'!$F$96</definedName>
    <definedName name="CRFRFACPTEG__68741___RRDANN0\Id_CR_SF_">'FAM-SAMSAH_SF'!$F$96</definedName>
    <definedName name="CRFRFACPTEG__68742___PRDANN0\FINESS_ET">'FAM-SAMSAH'!$D$97</definedName>
    <definedName name="CRFRFACPTEG__68742___PRDANN0\Id_CR_SF_">'FAM-SAMSAH_SF'!$D$97</definedName>
    <definedName name="CRFRFACPTEG__68742___RRDANN0\FINESS_ET">'FAM-SAMSAH'!$F$97</definedName>
    <definedName name="CRFRFACPTEG__68742___RRDANN0\Id_CR_SF_">'FAM-SAMSAH_SF'!$F$97</definedName>
    <definedName name="CRFRFACPTEG__689_____PRDANN0\FINESS_ET">'FAM-SAMSAH'!$D$98</definedName>
    <definedName name="CRFRFACPTEG__689_____PRDANN0\Id_CR_SF_">'FAM-SAMSAH_SF'!$D$98</definedName>
    <definedName name="CRFRFACPTEG__689_____RRDANN0\FINESS_ET">'FAM-SAMSAH'!$F$98</definedName>
    <definedName name="CRFRFACPTEG__689_____RRDANN0\Id_CR_SF_">'FAM-SAMSAH_SF'!$F$98</definedName>
    <definedName name="CRFRFACPTEG__68921___PRDANN0\FINESS_ET">'FAM-SAMSAH'!$D$99</definedName>
    <definedName name="CRFRFACPTEG__68921___PRDANN0\Id_CR_SF_">'FAM-SAMSAH_SF'!$D$99</definedName>
    <definedName name="CRFRFACPTEG__68921___RRDANN0\FINESS_ET">'FAM-SAMSAH'!$F$99</definedName>
    <definedName name="CRFRFACPTEG__68921___RRDANN0\Id_CR_SF_">'FAM-SAMSAH_SF'!$F$99</definedName>
    <definedName name="CRFRFACPTEG__68922___PRDANN0\FINESS_ET">'FAM-SAMSAH'!$D$100</definedName>
    <definedName name="CRFRFACPTEG__68922___PRDANN0\Id_CR_SF_">'FAM-SAMSAH_SF'!$D$100</definedName>
    <definedName name="CRFRFACPTEG__68922___RRDANN0\FINESS_ET">'FAM-SAMSAH'!$F$100</definedName>
    <definedName name="CRFRFACPTEG__68922___RRDANN0\Id_CR_SF_">'FAM-SAMSAH_SF'!$F$100</definedName>
    <definedName name="CRFRFACPTEG__6895____PRDANN0\FINESS_ET">'FAM-SAMSAH'!$D$101</definedName>
    <definedName name="CRFRFACPTEG__6895____PRDANN0\Id_CR_SF_">'FAM-SAMSAH_SF'!$D$101</definedName>
    <definedName name="CRFRFACPTEG__6895____RRDANN0\FINESS_ET">'FAM-SAMSAH'!$F$101</definedName>
    <definedName name="CRFRFACPTEG__6895____RRDANN0\Id_CR_SF_">'FAM-SAMSAH_SF'!$F$101</definedName>
    <definedName name="CRFRFACPTEG__70______PRDANN0\FINESS_ET">'FAM-SAMSAH'!$D$128</definedName>
    <definedName name="CRFRFACPTEG__70______PRDANN0\Id_CR_SF_">'FAM-SAMSAH_SF'!$D$128</definedName>
    <definedName name="CRFRFACPTEG__70______RRDANN0\FINESS_ET">'FAM-SAMSAH'!$F$128</definedName>
    <definedName name="CRFRFACPTEG__70______RRDANN0\Id_CR_SF_">'FAM-SAMSAH_SF'!$F$128</definedName>
    <definedName name="CRFRFACPTEG__709_____PRDANN0\FINESS_ET">'FAM-SAMSAH'!$D$16</definedName>
    <definedName name="CRFRFACPTEG__709_____PRDANN0\Id_CR_SF_">'FAM-SAMSAH_SF'!$D$16</definedName>
    <definedName name="CRFRFACPTEG__709_____RRDANN0\FINESS_ET">'FAM-SAMSAH'!$F$16</definedName>
    <definedName name="CRFRFACPTEG__709_____RRDANN0\Id_CR_SF_">'FAM-SAMSAH_SF'!$F$16</definedName>
    <definedName name="CRFRFACPTEG__71______PRDANN0\FINESS_ET">'FAM-SAMSAH'!$D$129</definedName>
    <definedName name="CRFRFACPTEG__71______PRDANN0\Id_CR_SF_">'FAM-SAMSAH_SF'!$D$129</definedName>
    <definedName name="CRFRFACPTEG__71______RRDANN0\FINESS_ET">'FAM-SAMSAH'!$F$129</definedName>
    <definedName name="CRFRFACPTEG__71______RRDANN0\Id_CR_SF_">'FAM-SAMSAH_SF'!$F$129</definedName>
    <definedName name="CRFRFACPTEG__713_____PRDANN0\FINESS_ET">'FAM-SAMSAH'!$D$17</definedName>
    <definedName name="CRFRFACPTEG__713_____PRDANN0\Id_CR_SF_">'FAM-SAMSAH_SF'!$D$17</definedName>
    <definedName name="CRFRFACPTEG__713_____RRDANN0\FINESS_ET">'FAM-SAMSAH'!$F$17</definedName>
    <definedName name="CRFRFACPTEG__713_____RRDANN0\Id_CR_SF_">'FAM-SAMSAH_SF'!$F$17</definedName>
    <definedName name="CRFRFACPTEG__72______PRDANN0\FINESS_ET">'FAM-SAMSAH'!$D$130</definedName>
    <definedName name="CRFRFACPTEG__72______PRDANN0\Id_CR_SF_">'FAM-SAMSAH_SF'!$D$130</definedName>
    <definedName name="CRFRFACPTEG__72______RRDANN0\FINESS_ET">'FAM-SAMSAH'!$F$130</definedName>
    <definedName name="CRFRFACPTEG__72______RRDANN0\Id_CR_SF_">'FAM-SAMSAH_SF'!$F$130</definedName>
    <definedName name="CRFRFACPTEG__731_____PRDANN0\FINESS_ET">'FAM-SAMSAH'!$D$115</definedName>
    <definedName name="CRFRFACPTEG__731_____PRDANN0\Id_CR_SF_">'FAM-SAMSAH_SF'!$D$115</definedName>
    <definedName name="CRFRFACPTEG__731_____RRDANN0\FINESS_ET">'FAM-SAMSAH'!$F$115</definedName>
    <definedName name="CRFRFACPTEG__731_____RRDANN0\Id_CR_SF_">'FAM-SAMSAH_SF'!$F$115</definedName>
    <definedName name="CRFRFACPTEG__7312152_PRDANN0\FINESS_ET">'FAM-SAMSAH'!$D$116</definedName>
    <definedName name="CRFRFACPTEG__7312152_PRDANN0\Id_CR_SF_">'FAM-SAMSAH_SF'!$D$116</definedName>
    <definedName name="CRFRFACPTEG__7312152_RRDANN0\FINESS_ET">'FAM-SAMSAH'!$F$116</definedName>
    <definedName name="CRFRFACPTEG__7312152_RRDANN0\Id_CR_SF_">'FAM-SAMSAH_SF'!$F$116</definedName>
    <definedName name="CRFRFACPTEG__732_____PRDANN0\FINESS_ET">'FAM-SAMSAH'!$D$117</definedName>
    <definedName name="CRFRFACPTEG__732_____PRDANN0\Id_CR_SF_">'FAM-SAMSAH_SF'!$D$117</definedName>
    <definedName name="CRFRFACPTEG__732_____RRDANN0\FINESS_ET">'FAM-SAMSAH'!$F$117</definedName>
    <definedName name="CRFRFACPTEG__732_____RRDANN0\Id_CR_SF_">'FAM-SAMSAH_SF'!$F$117</definedName>
    <definedName name="CRFRFACPTEG__733_____PRDANN0\FINESS_ET">'FAM-SAMSAH'!$D$118</definedName>
    <definedName name="CRFRFACPTEG__733_____PRDANN0\Id_CR_SF_">'FAM-SAMSAH_SF'!$D$118</definedName>
    <definedName name="CRFRFACPTEG__733_____RRDANN0\FINESS_ET">'FAM-SAMSAH'!$F$118</definedName>
    <definedName name="CRFRFACPTEG__733_____RRDANN0\Id_CR_SF_">'FAM-SAMSAH_SF'!$F$118</definedName>
    <definedName name="CRFRFACPTEG__734_____PRDANN0\FINESS_ET">'FAM-SAMSAH'!$D$119</definedName>
    <definedName name="CRFRFACPTEG__734_____PRDANN0\Id_CR_SF_">'FAM-SAMSAH_SF'!$D$119</definedName>
    <definedName name="CRFRFACPTEG__734_____RRDANN0\FINESS_ET">'FAM-SAMSAH'!$F$119</definedName>
    <definedName name="CRFRFACPTEG__734_____RRDANN0\Id_CR_SF_">'FAM-SAMSAH_SF'!$F$119</definedName>
    <definedName name="CRFRFACPTEG__738_____PRDANN0\FINESS_ET">'FAM-SAMSAH'!$D$120</definedName>
    <definedName name="CRFRFACPTEG__738_____PRDANN0\Id_CR_SF_">'FAM-SAMSAH_SF'!$D$120</definedName>
    <definedName name="CRFRFACPTEG__738_____RRDANN0\FINESS_ET">'FAM-SAMSAH'!$F$120</definedName>
    <definedName name="CRFRFACPTEG__738_____RRDANN0\Id_CR_SF_">'FAM-SAMSAH_SF'!$F$120</definedName>
    <definedName name="CRFRFACPTEG__74______PRDANN0\FINESS_ET">'FAM-SAMSAH'!$D$131</definedName>
    <definedName name="CRFRFACPTEG__74______PRDANN0\Id_CR_SF_">'FAM-SAMSAH_SF'!$D$131</definedName>
    <definedName name="CRFRFACPTEG__74______RRDANN0\FINESS_ET">'FAM-SAMSAH'!$F$131</definedName>
    <definedName name="CRFRFACPTEG__74______RRDANN0\Id_CR_SF_">'FAM-SAMSAH_SF'!$F$131</definedName>
    <definedName name="CRFRFACPTEG__75______PRDANN0\FINESS_ET">'FAM-SAMSAH'!$D$132</definedName>
    <definedName name="CRFRFACPTEG__75______PRDANN0\Id_CR_SF_">'FAM-SAMSAH_SF'!$D$132</definedName>
    <definedName name="CRFRFACPTEG__75______RRDANN0\FINESS_ET">'FAM-SAMSAH'!$F$132</definedName>
    <definedName name="CRFRFACPTEG__75______RRDANN0\Id_CR_SF_">'FAM-SAMSAH_SF'!$F$132</definedName>
    <definedName name="CRFRFACPTEG__76______PRDANN0\FINESS_ET">'FAM-SAMSAH'!$D$151</definedName>
    <definedName name="CRFRFACPTEG__76______PRDANN0\Id_CR_SF_">'FAM-SAMSAH_SF'!$D$151</definedName>
    <definedName name="CRFRFACPTEG__76______RRDANN0\FINESS_ET">'FAM-SAMSAH'!$F$151</definedName>
    <definedName name="CRFRFACPTEG__76______RRDANN0\Id_CR_SF_">'FAM-SAMSAH_SF'!$F$151</definedName>
    <definedName name="CRFRFACPTEG__771_____PRDANN0\FINESS_ET">'FAM-SAMSAH'!$D$154</definedName>
    <definedName name="CRFRFACPTEG__771_____PRDANN0\Id_CR_SF_">'FAM-SAMSAH_SF'!$D$154</definedName>
    <definedName name="CRFRFACPTEG__771_____RRDANN0\FINESS_ET">'FAM-SAMSAH'!$F$154</definedName>
    <definedName name="CRFRFACPTEG__771_____RRDANN0\Id_CR_SF_">'FAM-SAMSAH_SF'!$F$154</definedName>
    <definedName name="CRFRFACPTEG__773_____PRDANN0\FINESS_ET">'FAM-SAMSAH'!$D$155</definedName>
    <definedName name="CRFRFACPTEG__773_____PRDANN0\Id_CR_SF_">'FAM-SAMSAH_SF'!$D$155</definedName>
    <definedName name="CRFRFACPTEG__773_____RRDANN0\FINESS_ET">'FAM-SAMSAH'!$F$155</definedName>
    <definedName name="CRFRFACPTEG__773_____RRDANN0\Id_CR_SF_">'FAM-SAMSAH_SF'!$F$155</definedName>
    <definedName name="CRFRFACPTEG__775_____PRDANN0\FINESS_ET">'FAM-SAMSAH'!$D$156</definedName>
    <definedName name="CRFRFACPTEG__775_____PRDANN0\Id_CR_SF_">'FAM-SAMSAH_SF'!$D$156</definedName>
    <definedName name="CRFRFACPTEG__775_____RRDANN0\FINESS_ET">'FAM-SAMSAH'!$F$156</definedName>
    <definedName name="CRFRFACPTEG__775_____RRDANN0\Id_CR_SF_">'FAM-SAMSAH_SF'!$F$156</definedName>
    <definedName name="CRFRFACPTEG__777_____PRDANN0\FINESS_ET">'FAM-SAMSAH'!$D$157</definedName>
    <definedName name="CRFRFACPTEG__777_____PRDANN0\Id_CR_SF_">'FAM-SAMSAH_SF'!$D$157</definedName>
    <definedName name="CRFRFACPTEG__777_____RRDANN0\FINESS_ET">'FAM-SAMSAH'!$F$157</definedName>
    <definedName name="CRFRFACPTEG__777_____RRDANN0\Id_CR_SF_">'FAM-SAMSAH_SF'!$F$157</definedName>
    <definedName name="CRFRFACPTEG__778_____PRDANN0\FINESS_ET">'FAM-SAMSAH'!$D$158</definedName>
    <definedName name="CRFRFACPTEG__778_____PRDANN0\Id_CR_SF_">'FAM-SAMSAH_SF'!$D$158</definedName>
    <definedName name="CRFRFACPTEG__778_____RRDANN0\FINESS_ET">'FAM-SAMSAH'!$F$158</definedName>
    <definedName name="CRFRFACPTEG__778_____RRDANN0\Id_CR_SF_">'FAM-SAMSAH_SF'!$F$158</definedName>
    <definedName name="CRFRFACPTEG__7781____PRDANN0\FINESS_ET">'FAM-SAMSAH'!$D$159</definedName>
    <definedName name="CRFRFACPTEG__7781____PRDANN0\Id_CR_SF_">'FAM-SAMSAH_SF'!$D$159</definedName>
    <definedName name="CRFRFACPTEG__7781____RRDANN0\FINESS_ET">'FAM-SAMSAH'!$F$159</definedName>
    <definedName name="CRFRFACPTEG__7781____RRDANN0\Id_CR_SF_">'FAM-SAMSAH_SF'!$F$159</definedName>
    <definedName name="CRFRFACPTEG__7811____PRDANN0\FINESS_ET">'FAM-SAMSAH'!$D$162</definedName>
    <definedName name="CRFRFACPTEG__7811____PRDANN0\Id_CR_SF_">'FAM-SAMSAH_SF'!$D$162</definedName>
    <definedName name="CRFRFACPTEG__7811____RRDANN0\FINESS_ET">'FAM-SAMSAH'!$F$162</definedName>
    <definedName name="CRFRFACPTEG__7811____RRDANN0\Id_CR_SF_">'FAM-SAMSAH_SF'!$F$162</definedName>
    <definedName name="CRFRFACPTEG__7815____PRDANN0\FINESS_ET">'FAM-SAMSAH'!$D$163</definedName>
    <definedName name="CRFRFACPTEG__7815____PRDANN0\Id_CR_SF_">'FAM-SAMSAH_SF'!$D$163</definedName>
    <definedName name="CRFRFACPTEG__7815____RRDANN0\FINESS_ET">'FAM-SAMSAH'!$F$163</definedName>
    <definedName name="CRFRFACPTEG__7815____RRDANN0\Id_CR_SF_">'FAM-SAMSAH_SF'!$F$163</definedName>
    <definedName name="CRFRFACPTEG__7816____PRDANN0\FINESS_ET">'FAM-SAMSAH'!$D$164</definedName>
    <definedName name="CRFRFACPTEG__7816____PRDANN0\Id_CR_SF_">'FAM-SAMSAH_SF'!$D$164</definedName>
    <definedName name="CRFRFACPTEG__7816____RRDANN0\FINESS_ET">'FAM-SAMSAH'!$F$164</definedName>
    <definedName name="CRFRFACPTEG__7816____RRDANN0\Id_CR_SF_">'FAM-SAMSAH_SF'!$F$164</definedName>
    <definedName name="CRFRFACPTEG__7817____PRDANN0\FINESS_ET">'FAM-SAMSAH'!$D$165</definedName>
    <definedName name="CRFRFACPTEG__7817____PRDANN0\Id_CR_SF_">'FAM-SAMSAH_SF'!$D$165</definedName>
    <definedName name="CRFRFACPTEG__7817____RRDANN0\FINESS_ET">'FAM-SAMSAH'!$F$165</definedName>
    <definedName name="CRFRFACPTEG__7817____RRDANN0\Id_CR_SF_">'FAM-SAMSAH_SF'!$F$165</definedName>
    <definedName name="CRFRFACPTEG__786_____PRDANN0\FINESS_ET">'FAM-SAMSAH'!$D$166</definedName>
    <definedName name="CRFRFACPTEG__786_____PRDANN0\Id_CR_SF_">'FAM-SAMSAH_SF'!$D$166</definedName>
    <definedName name="CRFRFACPTEG__786_____RRDANN0\FINESS_ET">'FAM-SAMSAH'!$F$166</definedName>
    <definedName name="CRFRFACPTEG__786_____RRDANN0\Id_CR_SF_">'FAM-SAMSAH_SF'!$F$166</definedName>
    <definedName name="CRFRFACPTEG__787_____PRDANN0\FINESS_ET">'FAM-SAMSAH'!$D$167</definedName>
    <definedName name="CRFRFACPTEG__787_____PRDANN0\Id_CR_SF_">'FAM-SAMSAH_SF'!$D$167</definedName>
    <definedName name="CRFRFACPTEG__787_____RRDANN0\FINESS_ET">'FAM-SAMSAH'!$F$167</definedName>
    <definedName name="CRFRFACPTEG__787_____RRDANN0\Id_CR_SF_">'FAM-SAMSAH_SF'!$F$167</definedName>
    <definedName name="CRFRFACPTEG__78725___PRDANN0\FINESS_ET">'FAM-SAMSAH'!$D$168</definedName>
    <definedName name="CRFRFACPTEG__78725___PRDANN0\Id_CR_SF_">'FAM-SAMSAH_SF'!$D$168</definedName>
    <definedName name="CRFRFACPTEG__78725___RRDANN0\FINESS_ET">'FAM-SAMSAH'!$F$168</definedName>
    <definedName name="CRFRFACPTEG__78725___RRDANN0\Id_CR_SF_">'FAM-SAMSAH_SF'!$F$168</definedName>
    <definedName name="CRFRFACPTEG__78741___PRDANN0\FINESS_ET">'FAM-SAMSAH'!$D$169</definedName>
    <definedName name="CRFRFACPTEG__78741___PRDANN0\Id_CR_SF_">'FAM-SAMSAH_SF'!$D$169</definedName>
    <definedName name="CRFRFACPTEG__78741___RRDANN0\FINESS_ET">'FAM-SAMSAH'!$F$169</definedName>
    <definedName name="CRFRFACPTEG__78741___RRDANN0\Id_CR_SF_">'FAM-SAMSAH_SF'!$F$169</definedName>
    <definedName name="CRFRFACPTEG__78742___PRDANN0\FINESS_ET">'FAM-SAMSAH'!$D$170</definedName>
    <definedName name="CRFRFACPTEG__78742___PRDANN0\Id_CR_SF_">'FAM-SAMSAH_SF'!$D$170</definedName>
    <definedName name="CRFRFACPTEG__78742___RRDANN0\FINESS_ET">'FAM-SAMSAH'!$F$170</definedName>
    <definedName name="CRFRFACPTEG__78742___RRDANN0\Id_CR_SF_">'FAM-SAMSAH_SF'!$F$170</definedName>
    <definedName name="CRFRFACPTEG__789_____PRDANN0\FINESS_ET">'FAM-SAMSAH'!$D$171</definedName>
    <definedName name="CRFRFACPTEG__789_____PRDANN0\Id_CR_SF_">'FAM-SAMSAH_SF'!$D$171</definedName>
    <definedName name="CRFRFACPTEG__789_____RRDANN0\FINESS_ET">'FAM-SAMSAH'!$F$171</definedName>
    <definedName name="CRFRFACPTEG__789_____RRDANN0\Id_CR_SF_">'FAM-SAMSAH_SF'!$F$171</definedName>
    <definedName name="CRFRFACPTEG__78921___PRDANN0\FINESS_ET">'FAM-SAMSAH'!$D$172</definedName>
    <definedName name="CRFRFACPTEG__78921___PRDANN0\Id_CR_SF_">'FAM-SAMSAH_SF'!$D$172</definedName>
    <definedName name="CRFRFACPTEG__78921___RRDANN0\FINESS_ET">'FAM-SAMSAH'!$F$172</definedName>
    <definedName name="CRFRFACPTEG__78921___RRDANN0\Id_CR_SF_">'FAM-SAMSAH_SF'!$F$172</definedName>
    <definedName name="CRFRFACPTEG__78922___PRDANN0\FINESS_ET">'FAM-SAMSAH'!$D$173</definedName>
    <definedName name="CRFRFACPTEG__78922___PRDANN0\Id_CR_SF_">'FAM-SAMSAH_SF'!$D$173</definedName>
    <definedName name="CRFRFACPTEG__78922___RRDANN0\FINESS_ET">'FAM-SAMSAH'!$F$173</definedName>
    <definedName name="CRFRFACPTEG__78922___RRDANN0\Id_CR_SF_">'FAM-SAMSAH_SF'!$F$173</definedName>
    <definedName name="CRFRFACPTEG__7895____PRDANN0\FINESS_ET">'FAM-SAMSAH'!$D$174</definedName>
    <definedName name="CRFRFACPTEG__7895____PRDANN0\Id_CR_SF_">'FAM-SAMSAH_SF'!$D$174</definedName>
    <definedName name="CRFRFACPTEG__7895____RRDANN0\FINESS_ET">'FAM-SAMSAH'!$F$174</definedName>
    <definedName name="CRFRFACPTEG__7895____RRDANN0\Id_CR_SF_">'FAM-SAMSAH_SF'!$F$174</definedName>
    <definedName name="CRFRFACPTEG__79______PRDANN0\FINESS_ET">'FAM-SAMSAH'!$D$175</definedName>
    <definedName name="CRFRFACPTEG__79______PRDANN0\Id_CR_SF_">'FAM-SAMSAH_SF'!$D$175</definedName>
    <definedName name="CRFRFACPTEG__79______RRDANN0\FINESS_ET">'FAM-SAMSAH'!$F$175</definedName>
    <definedName name="CRFRFACPTEG__79______RRDANN0\Id_CR_SF_">'FAM-SAMSAH_SF'!$F$175</definedName>
    <definedName name="CRFRFACPTEG__DEFREPRIPRDANN0\FINESS_ET">'FAM-SAMSAH'!$D$185</definedName>
    <definedName name="CRFRFACPTEG__DEFREPRIPRDANN0\Id_CR_SF_">'FAM-SAMSAH_SF'!$D$185</definedName>
    <definedName name="CRFRFACPTEG__DEFREPRIRRDANN0\FINESS_ET">'FAM-SAMSAH'!$F$185</definedName>
    <definedName name="CRFRFACPTEG__DEFREPRIRRDANN0\Id_CR_SF_">'FAM-SAMSAH_SF'!$F$185</definedName>
    <definedName name="CRFRFACPTEG__EXCREPRIPRDANN0\FINESS_ET">'FAM-SAMSAH'!$D$186</definedName>
    <definedName name="CRFRFACPTEG__EXCREPRIPRDANN0\Id_CR_SF_">'FAM-SAMSAH_SF'!$D$186</definedName>
    <definedName name="CRFRFACPTEG__EXCREPRIRRDANN0\FINESS_ET">'FAM-SAMSAH'!$F$186</definedName>
    <definedName name="CRFRFACPTEG__EXCREPRIRRDANN0\Id_CR_SF_">'FAM-SAMSAH_SF'!$F$186</definedName>
    <definedName name="CRFRFACPTES__60______PRDANN0\FINESS_ET">'FAM-SAMSAH'!$E$15</definedName>
    <definedName name="CRFRFACPTES__60______PRDANN0\Id_CR_SF_">'FAM-SAMSAH_SF'!$E$15</definedName>
    <definedName name="CRFRFACPTES__60______RRDANN0\FINESS_ET">'FAM-SAMSAH'!$G$15</definedName>
    <definedName name="CRFRFACPTES__60______RRDANN0\Id_CR_SF_">'FAM-SAMSAH_SF'!$G$15</definedName>
    <definedName name="CRFRFACPTES__603P____PRDANN0\FINESS_ET">'FAM-SAMSAH'!$E$133</definedName>
    <definedName name="CRFRFACPTES__603P____PRDANN0\Id_CR_SF_">'FAM-SAMSAH_SF'!$E$133</definedName>
    <definedName name="CRFRFACPTES__603P____RRDANN0\FINESS_ET">'FAM-SAMSAH'!$G$133</definedName>
    <definedName name="CRFRFACPTES__603P____RRDANN0\Id_CR_SF_">'FAM-SAMSAH_SF'!$G$133</definedName>
    <definedName name="CRFRFACPTES__609_____PRDANN0\FINESS_ET">'FAM-SAMSAH'!$E$134</definedName>
    <definedName name="CRFRFACPTES__609_____PRDANN0\Id_CR_SF_">'FAM-SAMSAH_SF'!$E$134</definedName>
    <definedName name="CRFRFACPTES__609_____RRDANN0\FINESS_ET">'FAM-SAMSAH'!$G$134</definedName>
    <definedName name="CRFRFACPTES__609_____RRDANN0\Id_CR_SF_">'FAM-SAMSAH_SF'!$G$134</definedName>
    <definedName name="CRFRFACPTES__6111____PRDANN0\FINESS_ET">'FAM-SAMSAH'!$E$20</definedName>
    <definedName name="CRFRFACPTES__6111____PRDANN0\Id_CR_SF_">'FAM-SAMSAH_SF'!$E$20</definedName>
    <definedName name="CRFRFACPTES__6111____RRDANN0\FINESS_ET">'FAM-SAMSAH'!$G$20</definedName>
    <definedName name="CRFRFACPTES__6111____RRDANN0\Id_CR_SF_">'FAM-SAMSAH_SF'!$G$20</definedName>
    <definedName name="CRFRFACPTES__6112____PRDANN0\FINESS_ET">'FAM-SAMSAH'!$E$21</definedName>
    <definedName name="CRFRFACPTES__6112____PRDANN0\Id_CR_SF_">'FAM-SAMSAH_SF'!$E$21</definedName>
    <definedName name="CRFRFACPTES__6112____RRDANN0\FINESS_ET">'FAM-SAMSAH'!$G$21</definedName>
    <definedName name="CRFRFACPTES__6112____RRDANN0\Id_CR_SF_">'FAM-SAMSAH_SF'!$G$21</definedName>
    <definedName name="CRFRFACPTES__6118____PRDANN0\FINESS_ET">'FAM-SAMSAH'!$E$22</definedName>
    <definedName name="CRFRFACPTES__6118____PRDANN0\Id_CR_SF_">'FAM-SAMSAH_SF'!$E$22</definedName>
    <definedName name="CRFRFACPTES__6118____RRDANN0\FINESS_ET">'FAM-SAMSAH'!$G$22</definedName>
    <definedName name="CRFRFACPTES__6118____RRDANN0\Id_CR_SF_">'FAM-SAMSAH_SF'!$G$22</definedName>
    <definedName name="CRFRFACPTES__612_____PRDANN0\FINESS_ET">'FAM-SAMSAH'!$E$57</definedName>
    <definedName name="CRFRFACPTES__612_____PRDANN0\Id_CR_SF_">'FAM-SAMSAH_SF'!$E$57</definedName>
    <definedName name="CRFRFACPTES__612_____RRDANN0\FINESS_ET">'FAM-SAMSAH'!$G$57</definedName>
    <definedName name="CRFRFACPTES__612_____RRDANN0\Id_CR_SF_">'FAM-SAMSAH_SF'!$G$57</definedName>
    <definedName name="CRFRFACPTES__613_____PRDANN0\FINESS_ET">'FAM-SAMSAH'!$E$58</definedName>
    <definedName name="CRFRFACPTES__613_____PRDANN0\Id_CR_SF_">'FAM-SAMSAH_SF'!$E$58</definedName>
    <definedName name="CRFRFACPTES__613_____RRDANN0\FINESS_ET">'FAM-SAMSAH'!$G$58</definedName>
    <definedName name="CRFRFACPTES__613_____RRDANN0\Id_CR_SF_">'FAM-SAMSAH_SF'!$G$58</definedName>
    <definedName name="CRFRFACPTES__614_____PRDANN0\FINESS_ET">'FAM-SAMSAH'!$E$59</definedName>
    <definedName name="CRFRFACPTES__614_____PRDANN0\Id_CR_SF_">'FAM-SAMSAH_SF'!$E$59</definedName>
    <definedName name="CRFRFACPTES__614_____RRDANN0\FINESS_ET">'FAM-SAMSAH'!$G$59</definedName>
    <definedName name="CRFRFACPTES__614_____RRDANN0\Id_CR_SF_">'FAM-SAMSAH_SF'!$G$59</definedName>
    <definedName name="CRFRFACPTES__615_____PRDANN0\FINESS_ET">'FAM-SAMSAH'!$E$60</definedName>
    <definedName name="CRFRFACPTES__615_____PRDANN0\Id_CR_SF_">'FAM-SAMSAH_SF'!$E$60</definedName>
    <definedName name="CRFRFACPTES__615_____RRDANN0\FINESS_ET">'FAM-SAMSAH'!$G$60</definedName>
    <definedName name="CRFRFACPTES__615_____RRDANN0\Id_CR_SF_">'FAM-SAMSAH_SF'!$G$60</definedName>
    <definedName name="CRFRFACPTES__616_____PRDANN0\FINESS_ET">'FAM-SAMSAH'!$E$61</definedName>
    <definedName name="CRFRFACPTES__616_____PRDANN0\Id_CR_SF_">'FAM-SAMSAH_SF'!$E$61</definedName>
    <definedName name="CRFRFACPTES__616_____RRDANN0\FINESS_ET">'FAM-SAMSAH'!$G$61</definedName>
    <definedName name="CRFRFACPTES__616_____RRDANN0\Id_CR_SF_">'FAM-SAMSAH_SF'!$G$61</definedName>
    <definedName name="CRFRFACPTES__617_____PRDANN0\FINESS_ET">'FAM-SAMSAH'!$E$62</definedName>
    <definedName name="CRFRFACPTES__617_____PRDANN0\Id_CR_SF_">'FAM-SAMSAH_SF'!$E$62</definedName>
    <definedName name="CRFRFACPTES__617_____RRDANN0\FINESS_ET">'FAM-SAMSAH'!$G$62</definedName>
    <definedName name="CRFRFACPTES__617_____RRDANN0\Id_CR_SF_">'FAM-SAMSAH_SF'!$G$62</definedName>
    <definedName name="CRFRFACPTES__618_____PRDANN0\FINESS_ET">'FAM-SAMSAH'!$E$63</definedName>
    <definedName name="CRFRFACPTES__618_____PRDANN0\Id_CR_SF_">'FAM-SAMSAH_SF'!$E$63</definedName>
    <definedName name="CRFRFACPTES__618_____RRDANN0\FINESS_ET">'FAM-SAMSAH'!$G$63</definedName>
    <definedName name="CRFRFACPTES__618_____RRDANN0\Id_CR_SF_">'FAM-SAMSAH_SF'!$G$63</definedName>
    <definedName name="CRFRFACPTES__619_____PRDANN0\FINESS_ET">'FAM-SAMSAH'!$E$135</definedName>
    <definedName name="CRFRFACPTES__619_____PRDANN0\Id_CR_SF_">'FAM-SAMSAH_SF'!$E$135</definedName>
    <definedName name="CRFRFACPTES__619_____RRDANN0\FINESS_ET">'FAM-SAMSAH'!$G$135</definedName>
    <definedName name="CRFRFACPTES__619_____RRDANN0\Id_CR_SF_">'FAM-SAMSAH_SF'!$G$135</definedName>
    <definedName name="CRFRFACPTES__621_____PRDANN0\FINESS_ET">'FAM-SAMSAH'!$E$40</definedName>
    <definedName name="CRFRFACPTES__621_____PRDANN0\Id_CR_SF_">'FAM-SAMSAH_SF'!$E$40</definedName>
    <definedName name="CRFRFACPTES__621_____RRDANN0\FINESS_ET">'FAM-SAMSAH'!$G$40</definedName>
    <definedName name="CRFRFACPTES__621_____RRDANN0\Id_CR_SF_">'FAM-SAMSAH_SF'!$G$40</definedName>
    <definedName name="CRFRFACPTES__622_____PRDANN0\FINESS_ET">'FAM-SAMSAH'!$E$41</definedName>
    <definedName name="CRFRFACPTES__622_____PRDANN0\Id_CR_SF_">'FAM-SAMSAH_SF'!$E$41</definedName>
    <definedName name="CRFRFACPTES__622_____RRDANN0\FINESS_ET">'FAM-SAMSAH'!$G$41</definedName>
    <definedName name="CRFRFACPTES__622_____RRDANN0\Id_CR_SF_">'FAM-SAMSAH_SF'!$G$41</definedName>
    <definedName name="CRFRFACPTES__623_____PRDANN0\FINESS_ET">'FAM-SAMSAH'!$E$64</definedName>
    <definedName name="CRFRFACPTES__623_____PRDANN0\Id_CR_SF_">'FAM-SAMSAH_SF'!$E$64</definedName>
    <definedName name="CRFRFACPTES__623_____RRDANN0\FINESS_ET">'FAM-SAMSAH'!$G$64</definedName>
    <definedName name="CRFRFACPTES__623_____RRDANN0\Id_CR_SF_">'FAM-SAMSAH_SF'!$G$64</definedName>
    <definedName name="CRFRFACPTES__624_____PRDANN0\FINESS_ET">'FAM-SAMSAH'!$E$25</definedName>
    <definedName name="CRFRFACPTES__624_____PRDANN0\Id_CR_SF_">'FAM-SAMSAH_SF'!$E$25</definedName>
    <definedName name="CRFRFACPTES__624_____RRDANN0\FINESS_ET">'FAM-SAMSAH'!$G$25</definedName>
    <definedName name="CRFRFACPTES__624_____RRDANN0\Id_CR_SF_">'FAM-SAMSAH_SF'!$G$25</definedName>
    <definedName name="CRFRFACPTES__6242____PRDANN0\FINESS_ET">'FAM-SAMSAH'!$E$26</definedName>
    <definedName name="CRFRFACPTES__6242____PRDANN0\Id_CR_SF_">'FAM-SAMSAH_SF'!$E$26</definedName>
    <definedName name="CRFRFACPTES__6242____RRDANN0\FINESS_ET">'FAM-SAMSAH'!$G$26</definedName>
    <definedName name="CRFRFACPTES__6242____RRDANN0\Id_CR_SF_">'FAM-SAMSAH_SF'!$G$26</definedName>
    <definedName name="CRFRFACPTES__625_____PRDANN0\FINESS_ET">'FAM-SAMSAH'!$E$27</definedName>
    <definedName name="CRFRFACPTES__625_____PRDANN0\Id_CR_SF_">'FAM-SAMSAH_SF'!$E$27</definedName>
    <definedName name="CRFRFACPTES__625_____RRDANN0\FINESS_ET">'FAM-SAMSAH'!$G$27</definedName>
    <definedName name="CRFRFACPTES__625_____RRDANN0\Id_CR_SF_">'FAM-SAMSAH_SF'!$G$27</definedName>
    <definedName name="CRFRFACPTES__626_____PRDANN0\FINESS_ET">'FAM-SAMSAH'!$E$28</definedName>
    <definedName name="CRFRFACPTES__626_____PRDANN0\Id_CR_SF_">'FAM-SAMSAH_SF'!$E$28</definedName>
    <definedName name="CRFRFACPTES__626_____RRDANN0\FINESS_ET">'FAM-SAMSAH'!$G$28</definedName>
    <definedName name="CRFRFACPTES__626_____RRDANN0\Id_CR_SF_">'FAM-SAMSAH_SF'!$G$28</definedName>
    <definedName name="CRFRFACPTES__627_____PRDANN0\FINESS_ET">'FAM-SAMSAH'!$E$65</definedName>
    <definedName name="CRFRFACPTES__627_____PRDANN0\Id_CR_SF_">'FAM-SAMSAH_SF'!$E$65</definedName>
    <definedName name="CRFRFACPTES__627_____RRDANN0\FINESS_ET">'FAM-SAMSAH'!$G$65</definedName>
    <definedName name="CRFRFACPTES__627_____RRDANN0\Id_CR_SF_">'FAM-SAMSAH_SF'!$G$65</definedName>
    <definedName name="CRFRFACPTES__6281____PRDANN0\FINESS_ET">'FAM-SAMSAH'!$E$29</definedName>
    <definedName name="CRFRFACPTES__6281____PRDANN0\Id_CR_SF_">'FAM-SAMSAH_SF'!$E$29</definedName>
    <definedName name="CRFRFACPTES__6281____RRDANN0\FINESS_ET">'FAM-SAMSAH'!$G$29</definedName>
    <definedName name="CRFRFACPTES__6281____RRDANN0\Id_CR_SF_">'FAM-SAMSAH_SF'!$G$29</definedName>
    <definedName name="CRFRFACPTES__6282____PRDANN0\FINESS_ET">'FAM-SAMSAH'!$E$30</definedName>
    <definedName name="CRFRFACPTES__6282____PRDANN0\Id_CR_SF_">'FAM-SAMSAH_SF'!$E$30</definedName>
    <definedName name="CRFRFACPTES__6282____RRDANN0\FINESS_ET">'FAM-SAMSAH'!$G$30</definedName>
    <definedName name="CRFRFACPTES__6282____RRDANN0\Id_CR_SF_">'FAM-SAMSAH_SF'!$G$30</definedName>
    <definedName name="CRFRFACPTES__6283____PRDANN0\FINESS_ET">'FAM-SAMSAH'!$E$31</definedName>
    <definedName name="CRFRFACPTES__6283____PRDANN0\Id_CR_SF_">'FAM-SAMSAH_SF'!$E$31</definedName>
    <definedName name="CRFRFACPTES__6283____RRDANN0\FINESS_ET">'FAM-SAMSAH'!$G$31</definedName>
    <definedName name="CRFRFACPTES__6283____RRDANN0\Id_CR_SF_">'FAM-SAMSAH_SF'!$G$31</definedName>
    <definedName name="CRFRFACPTES__6284____PRDANN0\FINESS_ET">'FAM-SAMSAH'!$E$32</definedName>
    <definedName name="CRFRFACPTES__6284____PRDANN0\Id_CR_SF_">'FAM-SAMSAH_SF'!$E$32</definedName>
    <definedName name="CRFRFACPTES__6284____RRDANN0\FINESS_ET">'FAM-SAMSAH'!$G$32</definedName>
    <definedName name="CRFRFACPTES__6284____RRDANN0\Id_CR_SF_">'FAM-SAMSAH_SF'!$G$32</definedName>
    <definedName name="CRFRFACPTES__6287_88_PRDANN0\FINESS_ET">'FAM-SAMSAH'!$E$33</definedName>
    <definedName name="CRFRFACPTES__6287_88_PRDANN0\Id_CR_SF_">'FAM-SAMSAH_SF'!$E$33</definedName>
    <definedName name="CRFRFACPTES__6287_88_RRDANN0\FINESS_ET">'FAM-SAMSAH'!$G$33</definedName>
    <definedName name="CRFRFACPTES__6287_88_RRDANN0\Id_CR_SF_">'FAM-SAMSAH_SF'!$G$33</definedName>
    <definedName name="CRFRFACPTES__629_____PRDANN0\FINESS_ET">'FAM-SAMSAH'!$E$136</definedName>
    <definedName name="CRFRFACPTES__629_____PRDANN0\Id_CR_SF_">'FAM-SAMSAH_SF'!$E$136</definedName>
    <definedName name="CRFRFACPTES__629_____RRDANN0\FINESS_ET">'FAM-SAMSAH'!$G$136</definedName>
    <definedName name="CRFRFACPTES__629_____RRDANN0\Id_CR_SF_">'FAM-SAMSAH_SF'!$G$136</definedName>
    <definedName name="CRFRFACPTES__631_____PRDANN0\FINESS_ET">'FAM-SAMSAH'!$E$42</definedName>
    <definedName name="CRFRFACPTES__631_____PRDANN0\Id_CR_SF_">'FAM-SAMSAH_SF'!$E$42</definedName>
    <definedName name="CRFRFACPTES__631_____RRDANN0\FINESS_ET">'FAM-SAMSAH'!$G$42</definedName>
    <definedName name="CRFRFACPTES__631_____RRDANN0\Id_CR_SF_">'FAM-SAMSAH_SF'!$G$42</definedName>
    <definedName name="CRFRFACPTES__633_____PRDANN0\FINESS_ET">'FAM-SAMSAH'!$E$43</definedName>
    <definedName name="CRFRFACPTES__633_____PRDANN0\Id_CR_SF_">'FAM-SAMSAH_SF'!$E$43</definedName>
    <definedName name="CRFRFACPTES__633_____RRDANN0\FINESS_ET">'FAM-SAMSAH'!$G$43</definedName>
    <definedName name="CRFRFACPTES__633_____RRDANN0\Id_CR_SF_">'FAM-SAMSAH_SF'!$G$43</definedName>
    <definedName name="CRFRFACPTES__635_____PRDANN0\FINESS_ET">'FAM-SAMSAH'!$E$66</definedName>
    <definedName name="CRFRFACPTES__635_____PRDANN0\Id_CR_SF_">'FAM-SAMSAH_SF'!$E$66</definedName>
    <definedName name="CRFRFACPTES__635_____RRDANN0\FINESS_ET">'FAM-SAMSAH'!$G$66</definedName>
    <definedName name="CRFRFACPTES__635_____RRDANN0\Id_CR_SF_">'FAM-SAMSAH_SF'!$G$66</definedName>
    <definedName name="CRFRFACPTES__637_____PRDANN0\FINESS_ET">'FAM-SAMSAH'!$E$67</definedName>
    <definedName name="CRFRFACPTES__637_____PRDANN0\Id_CR_SF_">'FAM-SAMSAH_SF'!$E$67</definedName>
    <definedName name="CRFRFACPTES__637_____RRDANN0\FINESS_ET">'FAM-SAMSAH'!$G$67</definedName>
    <definedName name="CRFRFACPTES__637_____RRDANN0\Id_CR_SF_">'FAM-SAMSAH_SF'!$G$67</definedName>
    <definedName name="CRFRFACPTES__641_____PRDANN0\FINESS_ET">'FAM-SAMSAH'!$E$44</definedName>
    <definedName name="CRFRFACPTES__641_____PRDANN0\Id_CR_SF_">'FAM-SAMSAH_SF'!$E$44</definedName>
    <definedName name="CRFRFACPTES__641_____RRDANN0\FINESS_ET">'FAM-SAMSAH'!$G$44</definedName>
    <definedName name="CRFRFACPTES__641_____RRDANN0\Id_CR_SF_">'FAM-SAMSAH_SF'!$G$44</definedName>
    <definedName name="CRFRFACPTES__6419____PRDANN0\FINESS_ET">'FAM-SAMSAH'!$E$137</definedName>
    <definedName name="CRFRFACPTES__6419____PRDANN0\Id_CR_SF_">'FAM-SAMSAH_SF'!$E$137</definedName>
    <definedName name="CRFRFACPTES__6419____RRDANN0\FINESS_ET">'FAM-SAMSAH'!$G$137</definedName>
    <definedName name="CRFRFACPTES__6419____RRDANN0\Id_CR_SF_">'FAM-SAMSAH_SF'!$G$137</definedName>
    <definedName name="CRFRFACPTES__642_____PRDANN0\FINESS_ET">'FAM-SAMSAH'!$E$45</definedName>
    <definedName name="CRFRFACPTES__642_____PRDANN0\Id_CR_SF_">'FAM-SAMSAH_SF'!$E$45</definedName>
    <definedName name="CRFRFACPTES__642_____RRDANN0\FINESS_ET">'FAM-SAMSAH'!$G$45</definedName>
    <definedName name="CRFRFACPTES__642_____RRDANN0\Id_CR_SF_">'FAM-SAMSAH_SF'!$G$45</definedName>
    <definedName name="CRFRFACPTES__6429____PRDANN0\FINESS_ET">'FAM-SAMSAH'!$E$138</definedName>
    <definedName name="CRFRFACPTES__6429____PRDANN0\Id_CR_SF_">'FAM-SAMSAH_SF'!$E$138</definedName>
    <definedName name="CRFRFACPTES__6429____RRDANN0\FINESS_ET">'FAM-SAMSAH'!$G$138</definedName>
    <definedName name="CRFRFACPTES__6429____RRDANN0\Id_CR_SF_">'FAM-SAMSAH_SF'!$G$138</definedName>
    <definedName name="CRFRFACPTES__643_____PRDANN0\FINESS_ET">'FAM-SAMSAH'!$E$46</definedName>
    <definedName name="CRFRFACPTES__643_____PRDANN0\Id_CR_SF_">'FAM-SAMSAH_SF'!$E$46</definedName>
    <definedName name="CRFRFACPTES__643_____RRDANN0\FINESS_ET">'FAM-SAMSAH'!$G$46</definedName>
    <definedName name="CRFRFACPTES__643_____RRDANN0\Id_CR_SF_">'FAM-SAMSAH_SF'!$G$46</definedName>
    <definedName name="CRFRFACPTES__6439____PRDANN0\FINESS_ET">'FAM-SAMSAH'!$E$139</definedName>
    <definedName name="CRFRFACPTES__6439____PRDANN0\Id_CR_SF_">'FAM-SAMSAH_SF'!$E$139</definedName>
    <definedName name="CRFRFACPTES__6439____RRDANN0\FINESS_ET">'FAM-SAMSAH'!$G$139</definedName>
    <definedName name="CRFRFACPTES__6439____RRDANN0\Id_CR_SF_">'FAM-SAMSAH_SF'!$G$139</definedName>
    <definedName name="CRFRFACPTES__645_____PRDANN0\FINESS_ET">'FAM-SAMSAH'!$E$47</definedName>
    <definedName name="CRFRFACPTES__645_____PRDANN0\Id_CR_SF_">'FAM-SAMSAH_SF'!$E$47</definedName>
    <definedName name="CRFRFACPTES__645_____RRDANN0\FINESS_ET">'FAM-SAMSAH'!$G$47</definedName>
    <definedName name="CRFRFACPTES__645_____RRDANN0\Id_CR_SF_">'FAM-SAMSAH_SF'!$G$47</definedName>
    <definedName name="CRFRFACPTES__6459_69_PRDANN0\FINESS_ET">'FAM-SAMSAH'!$E$140</definedName>
    <definedName name="CRFRFACPTES__6459_69_PRDANN0\Id_CR_SF_">'FAM-SAMSAH_SF'!$E$140</definedName>
    <definedName name="CRFRFACPTES__6459_69_RRDANN0\FINESS_ET">'FAM-SAMSAH'!$G$140</definedName>
    <definedName name="CRFRFACPTES__6459_69_RRDANN0\Id_CR_SF_">'FAM-SAMSAH_SF'!$G$140</definedName>
    <definedName name="CRFRFACPTES__646_____PRDANN0\FINESS_ET">'FAM-SAMSAH'!$E$48</definedName>
    <definedName name="CRFRFACPTES__646_____PRDANN0\Id_CR_SF_">'FAM-SAMSAH_SF'!$E$48</definedName>
    <definedName name="CRFRFACPTES__646_____RRDANN0\FINESS_ET">'FAM-SAMSAH'!$G$48</definedName>
    <definedName name="CRFRFACPTES__646_____RRDANN0\Id_CR_SF_">'FAM-SAMSAH_SF'!$G$48</definedName>
    <definedName name="CRFRFACPTES__647_____PRDANN0\FINESS_ET">'FAM-SAMSAH'!$E$49</definedName>
    <definedName name="CRFRFACPTES__647_____PRDANN0\Id_CR_SF_">'FAM-SAMSAH_SF'!$E$49</definedName>
    <definedName name="CRFRFACPTES__647_____RRDANN0\FINESS_ET">'FAM-SAMSAH'!$G$49</definedName>
    <definedName name="CRFRFACPTES__647_____RRDANN0\Id_CR_SF_">'FAM-SAMSAH_SF'!$G$49</definedName>
    <definedName name="CRFRFACPTES__648_____PRDANN0\FINESS_ET">'FAM-SAMSAH'!$E$50</definedName>
    <definedName name="CRFRFACPTES__648_____PRDANN0\Id_CR_SF_">'FAM-SAMSAH_SF'!$E$50</definedName>
    <definedName name="CRFRFACPTES__648_____RRDANN0\FINESS_ET">'FAM-SAMSAH'!$G$50</definedName>
    <definedName name="CRFRFACPTES__648_____RRDANN0\Id_CR_SF_">'FAM-SAMSAH_SF'!$G$50</definedName>
    <definedName name="CRFRFACPTES__6489____PRDANN0\FINESS_ET">'FAM-SAMSAH'!$E$141</definedName>
    <definedName name="CRFRFACPTES__6489____PRDANN0\Id_CR_SF_">'FAM-SAMSAH_SF'!$E$141</definedName>
    <definedName name="CRFRFACPTES__6489____RRDANN0\FINESS_ET">'FAM-SAMSAH'!$G$141</definedName>
    <definedName name="CRFRFACPTES__6489____RRDANN0\Id_CR_SF_">'FAM-SAMSAH_SF'!$G$141</definedName>
    <definedName name="CRFRFACPTES__649_____PRDANN0\FINESS_ET">'FAM-SAMSAH'!$E$142</definedName>
    <definedName name="CRFRFACPTES__649_____PRDANN0\Id_CR_SF_">'FAM-SAMSAH_SF'!$E$142</definedName>
    <definedName name="CRFRFACPTES__649_____RRDANN0\FINESS_ET">'FAM-SAMSAH'!$G$142</definedName>
    <definedName name="CRFRFACPTES__649_____RRDANN0\Id_CR_SF_">'FAM-SAMSAH_SF'!$G$142</definedName>
    <definedName name="CRFRFACPTES__651_____PRDANN0\FINESS_ET">'FAM-SAMSAH'!$E$70</definedName>
    <definedName name="CRFRFACPTES__651_____PRDANN0\Id_CR_SF_">'FAM-SAMSAH_SF'!$E$70</definedName>
    <definedName name="CRFRFACPTES__651_____RRDANN0\FINESS_ET">'FAM-SAMSAH'!$G$70</definedName>
    <definedName name="CRFRFACPTES__651_____RRDANN0\Id_CR_SF_">'FAM-SAMSAH_SF'!$G$70</definedName>
    <definedName name="CRFRFACPTES__653_____PRDANN0\FINESS_ET">'FAM-SAMSAH'!$E$71</definedName>
    <definedName name="CRFRFACPTES__653_____PRDANN0\Id_CR_SF_">'FAM-SAMSAH_SF'!$E$71</definedName>
    <definedName name="CRFRFACPTES__653_____RRDANN0\FINESS_ET">'FAM-SAMSAH'!$G$71</definedName>
    <definedName name="CRFRFACPTES__653_____RRDANN0\Id_CR_SF_">'FAM-SAMSAH_SF'!$G$71</definedName>
    <definedName name="CRFRFACPTES__654_____PRDANN0\FINESS_ET">'FAM-SAMSAH'!$E$72</definedName>
    <definedName name="CRFRFACPTES__654_____PRDANN0\Id_CR_SF_">'FAM-SAMSAH_SF'!$E$72</definedName>
    <definedName name="CRFRFACPTES__654_____RRDANN0\FINESS_ET">'FAM-SAMSAH'!$G$72</definedName>
    <definedName name="CRFRFACPTES__654_____RRDANN0\Id_CR_SF_">'FAM-SAMSAH_SF'!$G$72</definedName>
    <definedName name="CRFRFACPTES__655_____PRDANN0\FINESS_ET">'FAM-SAMSAH'!$E$73</definedName>
    <definedName name="CRFRFACPTES__655_____PRDANN0\Id_CR_SF_">'FAM-SAMSAH_SF'!$E$73</definedName>
    <definedName name="CRFRFACPTES__655_____RRDANN0\FINESS_ET">'FAM-SAMSAH'!$G$73</definedName>
    <definedName name="CRFRFACPTES__655_____RRDANN0\Id_CR_SF_">'FAM-SAMSAH_SF'!$G$73</definedName>
    <definedName name="CRFRFACPTES__657_____PRDANN0\FINESS_ET">'FAM-SAMSAH'!$E$74</definedName>
    <definedName name="CRFRFACPTES__657_____PRDANN0\Id_CR_SF_">'FAM-SAMSAH_SF'!$E$74</definedName>
    <definedName name="CRFRFACPTES__657_____RRDANN0\FINESS_ET">'FAM-SAMSAH'!$G$74</definedName>
    <definedName name="CRFRFACPTES__657_____RRDANN0\Id_CR_SF_">'FAM-SAMSAH_SF'!$G$74</definedName>
    <definedName name="CRFRFACPTES__658_____PRDANN0\FINESS_ET">'FAM-SAMSAH'!$E$75</definedName>
    <definedName name="CRFRFACPTES__658_____PRDANN0\Id_CR_SF_">'FAM-SAMSAH_SF'!$E$75</definedName>
    <definedName name="CRFRFACPTES__658_____RRDANN0\FINESS_ET">'FAM-SAMSAH'!$G$75</definedName>
    <definedName name="CRFRFACPTES__658_____RRDANN0\Id_CR_SF_">'FAM-SAMSAH_SF'!$G$75</definedName>
    <definedName name="CRFRFACPTES__66______PRDANN0\FINESS_ET">'FAM-SAMSAH'!$E$78</definedName>
    <definedName name="CRFRFACPTES__66______PRDANN0\Id_CR_SF_">'FAM-SAMSAH_SF'!$E$78</definedName>
    <definedName name="CRFRFACPTES__66______RRDANN0\FINESS_ET">'FAM-SAMSAH'!$G$78</definedName>
    <definedName name="CRFRFACPTES__66______RRDANN0\Id_CR_SF_">'FAM-SAMSAH_SF'!$G$78</definedName>
    <definedName name="CRFRFACPTES__6611P___PRDANN0\FINESS_ET">'FAM-SAMSAH'!$E$143</definedName>
    <definedName name="CRFRFACPTES__6611P___PRDANN0\Id_CR_SF_">'FAM-SAMSAH_SF'!$E$143</definedName>
    <definedName name="CRFRFACPTES__6611P___RRDANN0\FINESS_ET">'FAM-SAMSAH'!$G$143</definedName>
    <definedName name="CRFRFACPTES__6611P___RRDANN0\Id_CR_SF_">'FAM-SAMSAH_SF'!$G$143</definedName>
    <definedName name="CRFRFACPTES__671_____PRDANN0\FINESS_ET">'FAM-SAMSAH'!$E$81</definedName>
    <definedName name="CRFRFACPTES__671_____PRDANN0\Id_CR_SF_">'FAM-SAMSAH_SF'!$E$81</definedName>
    <definedName name="CRFRFACPTES__671_____RRDANN0\FINESS_ET">'FAM-SAMSAH'!$G$81</definedName>
    <definedName name="CRFRFACPTES__671_____RRDANN0\Id_CR_SF_">'FAM-SAMSAH_SF'!$G$81</definedName>
    <definedName name="CRFRFACPTES__672_____PRDANN0\FINESS_ET">'FAM-SAMSAH'!$E$82</definedName>
    <definedName name="CRFRFACPTES__672_____PRDANN0\Id_CR_SF_">'FAM-SAMSAH_SF'!$E$82</definedName>
    <definedName name="CRFRFACPTES__672_____RRDANN0\FINESS_ET">'FAM-SAMSAH'!$G$82</definedName>
    <definedName name="CRFRFACPTES__672_____RRDANN0\Id_CR_SF_">'FAM-SAMSAH_SF'!$G$82</definedName>
    <definedName name="CRFRFACPTES__673_____PRDANN0\FINESS_ET">'FAM-SAMSAH'!$E$83</definedName>
    <definedName name="CRFRFACPTES__673_____PRDANN0\Id_CR_SF_">'FAM-SAMSAH_SF'!$E$83</definedName>
    <definedName name="CRFRFACPTES__673_____RRDANN0\FINESS_ET">'FAM-SAMSAH'!$G$83</definedName>
    <definedName name="CRFRFACPTES__673_____RRDANN0\Id_CR_SF_">'FAM-SAMSAH_SF'!$G$83</definedName>
    <definedName name="CRFRFACPTES__675_____PRDANN0\FINESS_ET">'FAM-SAMSAH'!$E$84</definedName>
    <definedName name="CRFRFACPTES__675_____PRDANN0\Id_CR_SF_">'FAM-SAMSAH_SF'!$E$84</definedName>
    <definedName name="CRFRFACPTES__675_____RRDANN0\FINESS_ET">'FAM-SAMSAH'!$G$84</definedName>
    <definedName name="CRFRFACPTES__675_____RRDANN0\Id_CR_SF_">'FAM-SAMSAH_SF'!$G$84</definedName>
    <definedName name="CRFRFACPTES__678_____PRDANN0\FINESS_ET">'FAM-SAMSAH'!$E$85</definedName>
    <definedName name="CRFRFACPTES__678_____PRDANN0\Id_CR_SF_">'FAM-SAMSAH_SF'!$E$85</definedName>
    <definedName name="CRFRFACPTES__678_____RRDANN0\FINESS_ET">'FAM-SAMSAH'!$G$85</definedName>
    <definedName name="CRFRFACPTES__678_____RRDANN0\Id_CR_SF_">'FAM-SAMSAH_SF'!$G$85</definedName>
    <definedName name="CRFRFACPTES__6811____PRDANN0\FINESS_ET">'FAM-SAMSAH'!$E$88</definedName>
    <definedName name="CRFRFACPTES__6811____PRDANN0\Id_CR_SF_">'FAM-SAMSAH_SF'!$E$88</definedName>
    <definedName name="CRFRFACPTES__6811____RRDANN0\FINESS_ET">'FAM-SAMSAH'!$G$88</definedName>
    <definedName name="CRFRFACPTES__6811____RRDANN0\Id_CR_SF_">'FAM-SAMSAH_SF'!$G$88</definedName>
    <definedName name="CRFRFACPTES__6812____PRDANN0\FINESS_ET">'FAM-SAMSAH'!$E$89</definedName>
    <definedName name="CRFRFACPTES__6812____PRDANN0\Id_CR_SF_">'FAM-SAMSAH_SF'!$E$89</definedName>
    <definedName name="CRFRFACPTES__6812____RRDANN0\FINESS_ET">'FAM-SAMSAH'!$G$89</definedName>
    <definedName name="CRFRFACPTES__6812____RRDANN0\Id_CR_SF_">'FAM-SAMSAH_SF'!$G$89</definedName>
    <definedName name="CRFRFACPTES__6815____PRDANN0\FINESS_ET">'FAM-SAMSAH'!$E$90</definedName>
    <definedName name="CRFRFACPTES__6815____PRDANN0\Id_CR_SF_">'FAM-SAMSAH_SF'!$E$90</definedName>
    <definedName name="CRFRFACPTES__6815____RRDANN0\FINESS_ET">'FAM-SAMSAH'!$G$90</definedName>
    <definedName name="CRFRFACPTES__6815____RRDANN0\Id_CR_SF_">'FAM-SAMSAH_SF'!$G$90</definedName>
    <definedName name="CRFRFACPTES__6816____PRDANN0\FINESS_ET">'FAM-SAMSAH'!$E$91</definedName>
    <definedName name="CRFRFACPTES__6816____PRDANN0\Id_CR_SF_">'FAM-SAMSAH_SF'!$E$91</definedName>
    <definedName name="CRFRFACPTES__6816____RRDANN0\FINESS_ET">'FAM-SAMSAH'!$G$91</definedName>
    <definedName name="CRFRFACPTES__6816____RRDANN0\Id_CR_SF_">'FAM-SAMSAH_SF'!$G$91</definedName>
    <definedName name="CRFRFACPTES__6817____PRDANN0\FINESS_ET">'FAM-SAMSAH'!$E$92</definedName>
    <definedName name="CRFRFACPTES__6817____PRDANN0\Id_CR_SF_">'FAM-SAMSAH_SF'!$E$92</definedName>
    <definedName name="CRFRFACPTES__6817____RRDANN0\FINESS_ET">'FAM-SAMSAH'!$G$92</definedName>
    <definedName name="CRFRFACPTES__6817____RRDANN0\Id_CR_SF_">'FAM-SAMSAH_SF'!$G$92</definedName>
    <definedName name="CRFRFACPTES__686_____PRDANN0\FINESS_ET">'FAM-SAMSAH'!$E$93</definedName>
    <definedName name="CRFRFACPTES__686_____PRDANN0\Id_CR_SF_">'FAM-SAMSAH_SF'!$E$93</definedName>
    <definedName name="CRFRFACPTES__686_____RRDANN0\FINESS_ET">'FAM-SAMSAH'!$G$93</definedName>
    <definedName name="CRFRFACPTES__686_____RRDANN0\Id_CR_SF_">'FAM-SAMSAH_SF'!$G$93</definedName>
    <definedName name="CRFRFACPTES__687_____PRDANN0\FINESS_ET">'FAM-SAMSAH'!$E$94</definedName>
    <definedName name="CRFRFACPTES__687_____PRDANN0\Id_CR_SF_">'FAM-SAMSAH_SF'!$E$94</definedName>
    <definedName name="CRFRFACPTES__687_____RRDANN0\FINESS_ET">'FAM-SAMSAH'!$G$94</definedName>
    <definedName name="CRFRFACPTES__687_____RRDANN0\Id_CR_SF_">'FAM-SAMSAH_SF'!$G$94</definedName>
    <definedName name="CRFRFACPTES__68725___PRDANN0\FINESS_ET">'FAM-SAMSAH'!$E$95</definedName>
    <definedName name="CRFRFACPTES__68725___PRDANN0\Id_CR_SF_">'FAM-SAMSAH_SF'!$E$95</definedName>
    <definedName name="CRFRFACPTES__68725___RRDANN0\FINESS_ET">'FAM-SAMSAH'!$G$95</definedName>
    <definedName name="CRFRFACPTES__68725___RRDANN0\Id_CR_SF_">'FAM-SAMSAH_SF'!$G$95</definedName>
    <definedName name="CRFRFACPTES__68741___PRDANN0\FINESS_ET">'FAM-SAMSAH'!$E$96</definedName>
    <definedName name="CRFRFACPTES__68741___PRDANN0\Id_CR_SF_">'FAM-SAMSAH_SF'!$E$96</definedName>
    <definedName name="CRFRFACPTES__68741___RRDANN0\FINESS_ET">'FAM-SAMSAH'!$G$96</definedName>
    <definedName name="CRFRFACPTES__68741___RRDANN0\Id_CR_SF_">'FAM-SAMSAH_SF'!$G$96</definedName>
    <definedName name="CRFRFACPTES__68742___PRDANN0\FINESS_ET">'FAM-SAMSAH'!$E$97</definedName>
    <definedName name="CRFRFACPTES__68742___PRDANN0\Id_CR_SF_">'FAM-SAMSAH_SF'!$E$97</definedName>
    <definedName name="CRFRFACPTES__68742___RRDANN0\FINESS_ET">'FAM-SAMSAH'!$G$97</definedName>
    <definedName name="CRFRFACPTES__68742___RRDANN0\Id_CR_SF_">'FAM-SAMSAH_SF'!$G$97</definedName>
    <definedName name="CRFRFACPTES__689_____PRDANN0\FINESS_ET">'FAM-SAMSAH'!$E$98</definedName>
    <definedName name="CRFRFACPTES__689_____PRDANN0\Id_CR_SF_">'FAM-SAMSAH_SF'!$E$98</definedName>
    <definedName name="CRFRFACPTES__689_____RRDANN0\FINESS_ET">'FAM-SAMSAH'!$G$98</definedName>
    <definedName name="CRFRFACPTES__689_____RRDANN0\Id_CR_SF_">'FAM-SAMSAH_SF'!$G$98</definedName>
    <definedName name="CRFRFACPTES__68921___PRDANN0\FINESS_ET">'FAM-SAMSAH'!$E$99</definedName>
    <definedName name="CRFRFACPTES__68921___PRDANN0\Id_CR_SF_">'FAM-SAMSAH_SF'!$E$99</definedName>
    <definedName name="CRFRFACPTES__68921___RRDANN0\FINESS_ET">'FAM-SAMSAH'!$G$99</definedName>
    <definedName name="CRFRFACPTES__68921___RRDANN0\Id_CR_SF_">'FAM-SAMSAH_SF'!$G$99</definedName>
    <definedName name="CRFRFACPTES__68922___PRDANN0\FINESS_ET">'FAM-SAMSAH'!$E$100</definedName>
    <definedName name="CRFRFACPTES__68922___PRDANN0\Id_CR_SF_">'FAM-SAMSAH_SF'!$E$100</definedName>
    <definedName name="CRFRFACPTES__68922___RRDANN0\FINESS_ET">'FAM-SAMSAH'!$G$100</definedName>
    <definedName name="CRFRFACPTES__68922___RRDANN0\Id_CR_SF_">'FAM-SAMSAH_SF'!$G$100</definedName>
    <definedName name="CRFRFACPTES__6895____PRDANN0\FINESS_ET">'FAM-SAMSAH'!$E$101</definedName>
    <definedName name="CRFRFACPTES__6895____PRDANN0\Id_CR_SF_">'FAM-SAMSAH_SF'!$E$101</definedName>
    <definedName name="CRFRFACPTES__6895____RRDANN0\FINESS_ET">'FAM-SAMSAH'!$G$101</definedName>
    <definedName name="CRFRFACPTES__6895____RRDANN0\Id_CR_SF_">'FAM-SAMSAH_SF'!$G$101</definedName>
    <definedName name="CRFRFACPTES__70______PRDANN0\FINESS_ET">'FAM-SAMSAH'!$E$128</definedName>
    <definedName name="CRFRFACPTES__70______PRDANN0\Id_CR_SF_">'FAM-SAMSAH_SF'!$E$128</definedName>
    <definedName name="CRFRFACPTES__70______RRDANN0\FINESS_ET">'FAM-SAMSAH'!$G$128</definedName>
    <definedName name="CRFRFACPTES__70______RRDANN0\Id_CR_SF_">'FAM-SAMSAH_SF'!$G$128</definedName>
    <definedName name="CRFRFACPTES__709_____PRDANN0\FINESS_ET">'FAM-SAMSAH'!$E$16</definedName>
    <definedName name="CRFRFACPTES__709_____PRDANN0\Id_CR_SF_">'FAM-SAMSAH_SF'!$E$16</definedName>
    <definedName name="CRFRFACPTES__709_____RRDANN0\FINESS_ET">'FAM-SAMSAH'!$G$16</definedName>
    <definedName name="CRFRFACPTES__709_____RRDANN0\Id_CR_SF_">'FAM-SAMSAH_SF'!$G$16</definedName>
    <definedName name="CRFRFACPTES__71______PRDANN0\FINESS_ET">'FAM-SAMSAH'!$E$129</definedName>
    <definedName name="CRFRFACPTES__71______PRDANN0\Id_CR_SF_">'FAM-SAMSAH_SF'!$E$129</definedName>
    <definedName name="CRFRFACPTES__71______RRDANN0\FINESS_ET">'FAM-SAMSAH'!$G$129</definedName>
    <definedName name="CRFRFACPTES__71______RRDANN0\Id_CR_SF_">'FAM-SAMSAH_SF'!$G$129</definedName>
    <definedName name="CRFRFACPTES__713_____PRDANN0\FINESS_ET">'FAM-SAMSAH'!$E$17</definedName>
    <definedName name="CRFRFACPTES__713_____PRDANN0\Id_CR_SF_">'FAM-SAMSAH_SF'!$E$17</definedName>
    <definedName name="CRFRFACPTES__713_____RRDANN0\FINESS_ET">'FAM-SAMSAH'!$G$17</definedName>
    <definedName name="CRFRFACPTES__713_____RRDANN0\Id_CR_SF_">'FAM-SAMSAH_SF'!$G$17</definedName>
    <definedName name="CRFRFACPTES__72______PRDANN0\FINESS_ET">'FAM-SAMSAH'!$E$130</definedName>
    <definedName name="CRFRFACPTES__72______PRDANN0\Id_CR_SF_">'FAM-SAMSAH_SF'!$E$130</definedName>
    <definedName name="CRFRFACPTES__72______RRDANN0\FINESS_ET">'FAM-SAMSAH'!$G$130</definedName>
    <definedName name="CRFRFACPTES__72______RRDANN0\Id_CR_SF_">'FAM-SAMSAH_SF'!$G$130</definedName>
    <definedName name="CRFRFACPTES__731_____PRDANN0\FINESS_ET">'FAM-SAMSAH'!$E$115</definedName>
    <definedName name="CRFRFACPTES__731_____PRDANN0\Id_CR_SF_">'FAM-SAMSAH_SF'!$E$115</definedName>
    <definedName name="CRFRFACPTES__731_____RRDANN0\FINESS_ET">'FAM-SAMSAH'!$G$115</definedName>
    <definedName name="CRFRFACPTES__731_____RRDANN0\Id_CR_SF_">'FAM-SAMSAH_SF'!$G$115</definedName>
    <definedName name="CRFRFACPTES__7312152_PRDANN0\FINESS_ET">'FAM-SAMSAH'!$E$116</definedName>
    <definedName name="CRFRFACPTES__7312152_PRDANN0\Id_CR_SF_">'FAM-SAMSAH_SF'!$E$116</definedName>
    <definedName name="CRFRFACPTES__7312152_RRDANN0\FINESS_ET">'FAM-SAMSAH'!$G$116</definedName>
    <definedName name="CRFRFACPTES__7312152_RRDANN0\Id_CR_SF_">'FAM-SAMSAH_SF'!$G$116</definedName>
    <definedName name="CRFRFACPTES__732_____PRDANN0\FINESS_ET">'FAM-SAMSAH'!$E$117</definedName>
    <definedName name="CRFRFACPTES__732_____PRDANN0\Id_CR_SF_">'FAM-SAMSAH_SF'!$E$117</definedName>
    <definedName name="CRFRFACPTES__732_____RRDANN0\FINESS_ET">'FAM-SAMSAH'!$G$117</definedName>
    <definedName name="CRFRFACPTES__732_____RRDANN0\Id_CR_SF_">'FAM-SAMSAH_SF'!$G$117</definedName>
    <definedName name="CRFRFACPTES__733_____PRDANN0\FINESS_ET">'FAM-SAMSAH'!$E$118</definedName>
    <definedName name="CRFRFACPTES__733_____PRDANN0\Id_CR_SF_">'FAM-SAMSAH_SF'!$E$118</definedName>
    <definedName name="CRFRFACPTES__733_____RRDANN0\FINESS_ET">'FAM-SAMSAH'!$G$118</definedName>
    <definedName name="CRFRFACPTES__733_____RRDANN0\Id_CR_SF_">'FAM-SAMSAH_SF'!$G$118</definedName>
    <definedName name="CRFRFACPTES__734_____PRDANN0\FINESS_ET">'FAM-SAMSAH'!$E$119</definedName>
    <definedName name="CRFRFACPTES__734_____PRDANN0\Id_CR_SF_">'FAM-SAMSAH_SF'!$E$119</definedName>
    <definedName name="CRFRFACPTES__734_____RRDANN0\FINESS_ET">'FAM-SAMSAH'!$G$119</definedName>
    <definedName name="CRFRFACPTES__734_____RRDANN0\Id_CR_SF_">'FAM-SAMSAH_SF'!$G$119</definedName>
    <definedName name="CRFRFACPTES__738_____PRDANN0\FINESS_ET">'FAM-SAMSAH'!$E$120</definedName>
    <definedName name="CRFRFACPTES__738_____PRDANN0\Id_CR_SF_">'FAM-SAMSAH_SF'!$E$120</definedName>
    <definedName name="CRFRFACPTES__738_____RRDANN0\FINESS_ET">'FAM-SAMSAH'!$G$120</definedName>
    <definedName name="CRFRFACPTES__738_____RRDANN0\Id_CR_SF_">'FAM-SAMSAH_SF'!$G$120</definedName>
    <definedName name="CRFRFACPTES__74______PRDANN0\FINESS_ET">'FAM-SAMSAH'!$E$131</definedName>
    <definedName name="CRFRFACPTES__74______PRDANN0\Id_CR_SF_">'FAM-SAMSAH_SF'!$E$131</definedName>
    <definedName name="CRFRFACPTES__74______RRDANN0\FINESS_ET">'FAM-SAMSAH'!$G$131</definedName>
    <definedName name="CRFRFACPTES__74______RRDANN0\Id_CR_SF_">'FAM-SAMSAH_SF'!$G$131</definedName>
    <definedName name="CRFRFACPTES__75______PRDANN0\FINESS_ET">'FAM-SAMSAH'!$E$132</definedName>
    <definedName name="CRFRFACPTES__75______PRDANN0\Id_CR_SF_">'FAM-SAMSAH_SF'!$E$132</definedName>
    <definedName name="CRFRFACPTES__75______RRDANN0\FINESS_ET">'FAM-SAMSAH'!$G$132</definedName>
    <definedName name="CRFRFACPTES__75______RRDANN0\Id_CR_SF_">'FAM-SAMSAH_SF'!$G$132</definedName>
    <definedName name="CRFRFACPTES__76______PRDANN0\FINESS_ET">'FAM-SAMSAH'!$E$151</definedName>
    <definedName name="CRFRFACPTES__76______PRDANN0\Id_CR_SF_">'FAM-SAMSAH_SF'!$E$151</definedName>
    <definedName name="CRFRFACPTES__76______RRDANN0\FINESS_ET">'FAM-SAMSAH'!$G$151</definedName>
    <definedName name="CRFRFACPTES__76______RRDANN0\Id_CR_SF_">'FAM-SAMSAH_SF'!$G$151</definedName>
    <definedName name="CRFRFACPTES__771_____PRDANN0\FINESS_ET">'FAM-SAMSAH'!$E$154</definedName>
    <definedName name="CRFRFACPTES__771_____PRDANN0\Id_CR_SF_">'FAM-SAMSAH_SF'!$E$154</definedName>
    <definedName name="CRFRFACPTES__771_____RRDANN0\FINESS_ET">'FAM-SAMSAH'!$G$154</definedName>
    <definedName name="CRFRFACPTES__771_____RRDANN0\Id_CR_SF_">'FAM-SAMSAH_SF'!$G$154</definedName>
    <definedName name="CRFRFACPTES__773_____PRDANN0\FINESS_ET">'FAM-SAMSAH'!$E$155</definedName>
    <definedName name="CRFRFACPTES__773_____PRDANN0\Id_CR_SF_">'FAM-SAMSAH_SF'!$E$155</definedName>
    <definedName name="CRFRFACPTES__773_____RRDANN0\FINESS_ET">'FAM-SAMSAH'!$G$155</definedName>
    <definedName name="CRFRFACPTES__773_____RRDANN0\Id_CR_SF_">'FAM-SAMSAH_SF'!$G$155</definedName>
    <definedName name="CRFRFACPTES__775_____PRDANN0\FINESS_ET">'FAM-SAMSAH'!$E$156</definedName>
    <definedName name="CRFRFACPTES__775_____PRDANN0\Id_CR_SF_">'FAM-SAMSAH_SF'!$E$156</definedName>
    <definedName name="CRFRFACPTES__775_____RRDANN0\FINESS_ET">'FAM-SAMSAH'!$G$156</definedName>
    <definedName name="CRFRFACPTES__775_____RRDANN0\Id_CR_SF_">'FAM-SAMSAH_SF'!$G$156</definedName>
    <definedName name="CRFRFACPTES__777_____PRDANN0\FINESS_ET">'FAM-SAMSAH'!$E$157</definedName>
    <definedName name="CRFRFACPTES__777_____PRDANN0\Id_CR_SF_">'FAM-SAMSAH_SF'!$E$157</definedName>
    <definedName name="CRFRFACPTES__777_____RRDANN0\FINESS_ET">'FAM-SAMSAH'!$G$157</definedName>
    <definedName name="CRFRFACPTES__777_____RRDANN0\Id_CR_SF_">'FAM-SAMSAH_SF'!$G$157</definedName>
    <definedName name="CRFRFACPTES__778_____PRDANN0\FINESS_ET">'FAM-SAMSAH'!$E$158</definedName>
    <definedName name="CRFRFACPTES__778_____PRDANN0\Id_CR_SF_">'FAM-SAMSAH_SF'!$E$158</definedName>
    <definedName name="CRFRFACPTES__778_____RRDANN0\FINESS_ET">'FAM-SAMSAH'!$G$158</definedName>
    <definedName name="CRFRFACPTES__778_____RRDANN0\Id_CR_SF_">'FAM-SAMSAH_SF'!$G$158</definedName>
    <definedName name="CRFRFACPTES__7781____PRDANN0\FINESS_ET">'FAM-SAMSAH'!$E$159</definedName>
    <definedName name="CRFRFACPTES__7781____PRDANN0\Id_CR_SF_">'FAM-SAMSAH_SF'!$E$159</definedName>
    <definedName name="CRFRFACPTES__7781____RRDANN0\FINESS_ET">'FAM-SAMSAH'!$G$159</definedName>
    <definedName name="CRFRFACPTES__7781____RRDANN0\Id_CR_SF_">'FAM-SAMSAH_SF'!$G$159</definedName>
    <definedName name="CRFRFACPTES__7811____PRDANN0\FINESS_ET">'FAM-SAMSAH'!$E$162</definedName>
    <definedName name="CRFRFACPTES__7811____PRDANN0\Id_CR_SF_">'FAM-SAMSAH_SF'!$E$162</definedName>
    <definedName name="CRFRFACPTES__7811____RRDANN0\FINESS_ET">'FAM-SAMSAH'!$G$162</definedName>
    <definedName name="CRFRFACPTES__7811____RRDANN0\Id_CR_SF_">'FAM-SAMSAH_SF'!$G$162</definedName>
    <definedName name="CRFRFACPTES__7815____PRDANN0\FINESS_ET">'FAM-SAMSAH'!$E$163</definedName>
    <definedName name="CRFRFACPTES__7815____PRDANN0\Id_CR_SF_">'FAM-SAMSAH_SF'!$E$163</definedName>
    <definedName name="CRFRFACPTES__7815____RRDANN0\FINESS_ET">'FAM-SAMSAH'!$G$163</definedName>
    <definedName name="CRFRFACPTES__7815____RRDANN0\Id_CR_SF_">'FAM-SAMSAH_SF'!$G$163</definedName>
    <definedName name="CRFRFACPTES__7816____PRDANN0\FINESS_ET">'FAM-SAMSAH'!$E$164</definedName>
    <definedName name="CRFRFACPTES__7816____PRDANN0\Id_CR_SF_">'FAM-SAMSAH_SF'!$E$164</definedName>
    <definedName name="CRFRFACPTES__7816____RRDANN0\FINESS_ET">'FAM-SAMSAH'!$G$164</definedName>
    <definedName name="CRFRFACPTES__7816____RRDANN0\Id_CR_SF_">'FAM-SAMSAH_SF'!$G$164</definedName>
    <definedName name="CRFRFACPTES__7817____PRDANN0\FINESS_ET">'FAM-SAMSAH'!$E$165</definedName>
    <definedName name="CRFRFACPTES__7817____PRDANN0\Id_CR_SF_">'FAM-SAMSAH_SF'!$E$165</definedName>
    <definedName name="CRFRFACPTES__7817____RRDANN0\FINESS_ET">'FAM-SAMSAH'!$G$165</definedName>
    <definedName name="CRFRFACPTES__7817____RRDANN0\Id_CR_SF_">'FAM-SAMSAH_SF'!$G$165</definedName>
    <definedName name="CRFRFACPTES__786_____PRDANN0\FINESS_ET">'FAM-SAMSAH'!$E$166</definedName>
    <definedName name="CRFRFACPTES__786_____PRDANN0\Id_CR_SF_">'FAM-SAMSAH_SF'!$E$166</definedName>
    <definedName name="CRFRFACPTES__786_____RRDANN0\FINESS_ET">'FAM-SAMSAH'!$G$166</definedName>
    <definedName name="CRFRFACPTES__786_____RRDANN0\Id_CR_SF_">'FAM-SAMSAH_SF'!$G$166</definedName>
    <definedName name="CRFRFACPTES__787_____PRDANN0\FINESS_ET">'FAM-SAMSAH'!$E$167</definedName>
    <definedName name="CRFRFACPTES__787_____PRDANN0\Id_CR_SF_">'FAM-SAMSAH_SF'!$E$167</definedName>
    <definedName name="CRFRFACPTES__787_____RRDANN0\FINESS_ET">'FAM-SAMSAH'!$G$167</definedName>
    <definedName name="CRFRFACPTES__787_____RRDANN0\Id_CR_SF_">'FAM-SAMSAH_SF'!$G$167</definedName>
    <definedName name="CRFRFACPTES__78725___PRDANN0\FINESS_ET">'FAM-SAMSAH'!$E$168</definedName>
    <definedName name="CRFRFACPTES__78725___PRDANN0\Id_CR_SF_">'FAM-SAMSAH_SF'!$E$168</definedName>
    <definedName name="CRFRFACPTES__78725___RRDANN0\FINESS_ET">'FAM-SAMSAH'!$G$168</definedName>
    <definedName name="CRFRFACPTES__78725___RRDANN0\Id_CR_SF_">'FAM-SAMSAH_SF'!$G$168</definedName>
    <definedName name="CRFRFACPTES__78741___PRDANN0\FINESS_ET">'FAM-SAMSAH'!$E$169</definedName>
    <definedName name="CRFRFACPTES__78741___PRDANN0\Id_CR_SF_">'FAM-SAMSAH_SF'!$E$169</definedName>
    <definedName name="CRFRFACPTES__78741___RRDANN0\FINESS_ET">'FAM-SAMSAH'!$G$169</definedName>
    <definedName name="CRFRFACPTES__78741___RRDANN0\Id_CR_SF_">'FAM-SAMSAH_SF'!$G$169</definedName>
    <definedName name="CRFRFACPTES__78742___PRDANN0\FINESS_ET">'FAM-SAMSAH'!$E$170</definedName>
    <definedName name="CRFRFACPTES__78742___PRDANN0\Id_CR_SF_">'FAM-SAMSAH_SF'!$E$170</definedName>
    <definedName name="CRFRFACPTES__78742___RRDANN0\FINESS_ET">'FAM-SAMSAH'!$G$170</definedName>
    <definedName name="CRFRFACPTES__78742___RRDANN0\Id_CR_SF_">'FAM-SAMSAH_SF'!$G$170</definedName>
    <definedName name="CRFRFACPTES__789_____PRDANN0\FINESS_ET">'FAM-SAMSAH'!$E$171</definedName>
    <definedName name="CRFRFACPTES__789_____PRDANN0\Id_CR_SF_">'FAM-SAMSAH_SF'!$E$171</definedName>
    <definedName name="CRFRFACPTES__789_____RRDANN0\FINESS_ET">'FAM-SAMSAH'!$G$171</definedName>
    <definedName name="CRFRFACPTES__789_____RRDANN0\Id_CR_SF_">'FAM-SAMSAH_SF'!$G$171</definedName>
    <definedName name="CRFRFACPTES__78921___PRDANN0\FINESS_ET">'FAM-SAMSAH'!$E$172</definedName>
    <definedName name="CRFRFACPTES__78921___PRDANN0\Id_CR_SF_">'FAM-SAMSAH_SF'!$E$172</definedName>
    <definedName name="CRFRFACPTES__78921___RRDANN0\FINESS_ET">'FAM-SAMSAH'!$G$172</definedName>
    <definedName name="CRFRFACPTES__78921___RRDANN0\Id_CR_SF_">'FAM-SAMSAH_SF'!$G$172</definedName>
    <definedName name="CRFRFACPTES__78922___PRDANN0\FINESS_ET">'FAM-SAMSAH'!$E$173</definedName>
    <definedName name="CRFRFACPTES__78922___PRDANN0\Id_CR_SF_">'FAM-SAMSAH_SF'!$E$173</definedName>
    <definedName name="CRFRFACPTES__78922___RRDANN0\FINESS_ET">'FAM-SAMSAH'!$G$173</definedName>
    <definedName name="CRFRFACPTES__78922___RRDANN0\Id_CR_SF_">'FAM-SAMSAH_SF'!$G$173</definedName>
    <definedName name="CRFRFACPTES__7895____PRDANN0\FINESS_ET">'FAM-SAMSAH'!$E$174</definedName>
    <definedName name="CRFRFACPTES__7895____PRDANN0\Id_CR_SF_">'FAM-SAMSAH_SF'!$E$174</definedName>
    <definedName name="CRFRFACPTES__7895____RRDANN0\FINESS_ET">'FAM-SAMSAH'!$G$174</definedName>
    <definedName name="CRFRFACPTES__7895____RRDANN0\Id_CR_SF_">'FAM-SAMSAH_SF'!$G$174</definedName>
    <definedName name="CRFRFACPTES__79______PRDANN0\FINESS_ET">'FAM-SAMSAH'!$E$175</definedName>
    <definedName name="CRFRFACPTES__79______PRDANN0\Id_CR_SF_">'FAM-SAMSAH_SF'!$E$175</definedName>
    <definedName name="CRFRFACPTES__79______RRDANN0\FINESS_ET">'FAM-SAMSAH'!$G$175</definedName>
    <definedName name="CRFRFACPTES__79______RRDANN0\Id_CR_SF_">'FAM-SAMSAH_SF'!$G$175</definedName>
    <definedName name="CRFRFACPTES__DEFREPRIPRDANN0\FINESS_ET">'FAM-SAMSAH'!$E$185</definedName>
    <definedName name="CRFRFACPTES__DEFREPRIPRDANN0\Id_CR_SF_">'FAM-SAMSAH_SF'!$E$185</definedName>
    <definedName name="CRFRFACPTES__DEFREPRIRRDANN0\FINESS_ET">'FAM-SAMSAH'!$G$185</definedName>
    <definedName name="CRFRFACPTES__DEFREPRIRRDANN0\Id_CR_SF_">'FAM-SAMSAH_SF'!$G$185</definedName>
    <definedName name="CRFRFACPTES__EXCREPRIPRDANN0\FINESS_ET">'FAM-SAMSAH'!$E$186</definedName>
    <definedName name="CRFRFACPTES__EXCREPRIPRDANN0\Id_CR_SF_">'FAM-SAMSAH_SF'!$E$186</definedName>
    <definedName name="CRFRFACPTES__EXCREPRIRRDANN0\FINESS_ET">'FAM-SAMSAH'!$G$186</definedName>
    <definedName name="CRFRFACPTES__EXCREPRIRRDANN0\Id_CR_SF_">'FAM-SAMSAH_SF'!$G$186</definedName>
    <definedName name="CRFRFACPTES__TOTCHA__RRDANN0\FINESS_ET">'FAM-SAMSAH'!$G$105</definedName>
    <definedName name="CRFRFACPTES__TOTPDT__RRDANN0\FINESS_ET">'FAM-SAMSAH'!$G$179</definedName>
    <definedName name="CRFRHAACTI___CAPINSPA___ANN0\FINESS_ET">'EHPAD-AJ_TH-A'!$F$8</definedName>
    <definedName name="CRFRHAACTI___CAPINSPA___ANN0\Id_CR_SF_">'EHPAD_SH-A_SF'!$F$8</definedName>
    <definedName name="CRFRHAACTI___CAPINSUH___ANN0\FINESS_ET">'EHPAD-AJ_TH-A'!$E$8</definedName>
    <definedName name="CRFRHAACTI___CAPINSUH___ANN0\Id_CR_SF_">'EHPAD_SH-A_SF'!$E$8</definedName>
    <definedName name="CRFRHAACTI_AJCAPINSAJ___ANN0\FINESS_ET">'EHPAD-AJ_TH-A'!$H$8</definedName>
    <definedName name="CRFRHAACTI_AJCAPINSAJ___ANN0\Id_CR_SF_">'EHPAD_SH-A_SF'!$H$8</definedName>
    <definedName name="CRFRHAACTI_HPCAPINSHP___ANN0\FINESS_ET">'EHPAD-AJ_TH-A'!$D$8</definedName>
    <definedName name="CRFRHAACTI_HPCAPINSHP___ANN0\Id_CR_SF_">'EHPAD_SH-A_SF'!$D$8</definedName>
    <definedName name="CRFRHAACTI_HTCAPINSHT___ANN0\FINESS_ET">'EHPAD-AJ_TH-A'!$G$8</definedName>
    <definedName name="CRFRHAACTI_HTCAPINSHT___ANN0\Id_CR_SF_">'EHPAD_SH-A_SF'!$G$8</definedName>
    <definedName name="CRFRHACPTED__60______PRDANN0\FINESS_ET">'EHPAD-AJ_TH-A'!$F$15</definedName>
    <definedName name="CRFRHACPTED__60______PRDANN0\Id_CR_SF_">'EHPAD_SH-A_SF'!$F$15</definedName>
    <definedName name="CRFRHACPTED__60______RRDANN0\FINESS_ET">'EHPAD-AJ_TH-A'!$G$15</definedName>
    <definedName name="CRFRHACPTED__60______RRDANN0\Id_CR_SF_">'EHPAD_SH-A_SF'!$G$15</definedName>
    <definedName name="CRFRHACPTED__602_____PRDANN0\FINESS_ET">'EHPAD-AJ_TH-A'!$F$16</definedName>
    <definedName name="CRFRHACPTED__602_____PRDANN0\Id_CR_SF_">'EHPAD_SH-A_SF'!$F$16</definedName>
    <definedName name="CRFRHACPTED__602_____RRDANN0\FINESS_ET">'EHPAD-AJ_TH-A'!$G$16</definedName>
    <definedName name="CRFRHACPTED__602_____RRDANN0\Id_CR_SF_">'EHPAD_SH-A_SF'!$G$16</definedName>
    <definedName name="CRFRHACPTED__60222___PRDANN0\FINESS_ET">'EHPAD-AJ_TH-A'!$F$20</definedName>
    <definedName name="CRFRHACPTED__60222___PRDANN0\Id_CR_SF_">'EHPAD_SH-A_SF'!$F$20</definedName>
    <definedName name="CRFRHACPTED__60222___RRDANN0\FINESS_ET">'EHPAD-AJ_TH-A'!$G$20</definedName>
    <definedName name="CRFRHACPTED__60222___RRDANN0\Id_CR_SF_">'EHPAD_SH-A_SF'!$G$20</definedName>
    <definedName name="CRFRHACPTED__60226___PRDANN0\FINESS_ET">'EHPAD-AJ_TH-A'!$F$23</definedName>
    <definedName name="CRFRHACPTED__60226___PRDANN0\Id_CR_SF_">'EHPAD_SH-A_SF'!$F$23</definedName>
    <definedName name="CRFRHACPTED__60226___RRDANN0\FINESS_ET">'EHPAD-AJ_TH-A'!$G$23</definedName>
    <definedName name="CRFRHACPTED__60226___RRDANN0\Id_CR_SF_">'EHPAD_SH-A_SF'!$G$23</definedName>
    <definedName name="CRFRHACPTED__602261__PRDANN0\FINESS_ET">'EHPAD-AJ_TH-A'!$F$24</definedName>
    <definedName name="CRFRHACPTED__602261__PRDANN0\Id_CR_SF_">'EHPAD_SH-A_SF'!$F$24</definedName>
    <definedName name="CRFRHACPTED__602261__RRDANN0\FINESS_ET">'EHPAD-AJ_TH-A'!$G$24</definedName>
    <definedName name="CRFRHACPTED__602261__RRDANN0\Id_CR_SF_">'EHPAD_SH-A_SF'!$G$24</definedName>
    <definedName name="CRFRHACPTED__603_____PRDANN0\FINESS_ET">'EHPAD-AJ_TH-A'!$F$25</definedName>
    <definedName name="CRFRHACPTED__603_____PRDANN0\Id_CR_SF_">'EHPAD_SH-A_SF'!$F$25</definedName>
    <definedName name="CRFRHACPTED__603_____RRDANN0\FINESS_ET">'EHPAD-AJ_TH-A'!$G$25</definedName>
    <definedName name="CRFRHACPTED__603_____RRDANN0\Id_CR_SF_">'EHPAD_SH-A_SF'!$G$25</definedName>
    <definedName name="CRFRHACPTED__60322___PRDANN0\FINESS_ET">'EHPAD-AJ_TH-A'!$F$29</definedName>
    <definedName name="CRFRHACPTED__60322___PRDANN0\Id_CR_SF_">'EHPAD_SH-A_SF'!$F$29</definedName>
    <definedName name="CRFRHACPTED__60322___RRDANN0\FINESS_ET">'EHPAD-AJ_TH-A'!$G$29</definedName>
    <definedName name="CRFRHACPTED__60322___RRDANN0\Id_CR_SF_">'EHPAD_SH-A_SF'!$G$29</definedName>
    <definedName name="CRFRHACPTED__603226__PRDANN0\FINESS_ET">'EHPAD-AJ_TH-A'!$F$32</definedName>
    <definedName name="CRFRHACPTED__603226__PRDANN0\Id_CR_SF_">'EHPAD_SH-A_SF'!$F$32</definedName>
    <definedName name="CRFRHACPTED__603226__RRDANN0\FINESS_ET">'EHPAD-AJ_TH-A'!$G$32</definedName>
    <definedName name="CRFRHACPTED__603226__RRDANN0\Id_CR_SF_">'EHPAD_SH-A_SF'!$G$32</definedName>
    <definedName name="CRFRHACPTED__6032261_PRDANN0\FINESS_ET">'EHPAD-AJ_TH-A'!$F$33</definedName>
    <definedName name="CRFRHACPTED__6032261_PRDANN0\Id_CR_SF_">'EHPAD_SH-A_SF'!$F$33</definedName>
    <definedName name="CRFRHACPTED__6032261_RRDANN0\FINESS_ET">'EHPAD-AJ_TH-A'!$G$33</definedName>
    <definedName name="CRFRHACPTED__6032261_RRDANN0\Id_CR_SF_">'EHPAD_SH-A_SF'!$G$33</definedName>
    <definedName name="CRFRHACPTED__603P____PRDANN0\FINESS_ET">'EHPAD-AJ_TH-A'!$F$133</definedName>
    <definedName name="CRFRHACPTED__603P____PRDANN0\Id_CR_SF_">'EHPAD_SH-A_SF'!$F$133</definedName>
    <definedName name="CRFRHACPTED__603P____RRDANN0\FINESS_ET">'EHPAD-AJ_TH-A'!$G$133</definedName>
    <definedName name="CRFRHACPTED__603P____RRDANN0\Id_CR_SF_">'EHPAD_SH-A_SF'!$G$133</definedName>
    <definedName name="CRFRHACPTED__606_____PRDANN0\FINESS_ET">'EHPAD-AJ_TH-A'!$F$34</definedName>
    <definedName name="CRFRHACPTED__606_____PRDANN0\Id_CR_SF_">'EHPAD_SH-A_SF'!$F$34</definedName>
    <definedName name="CRFRHACPTED__606_____RRDANN0\FINESS_ET">'EHPAD-AJ_TH-A'!$G$34</definedName>
    <definedName name="CRFRHACPTED__606_____RRDANN0\Id_CR_SF_">'EHPAD_SH-A_SF'!$G$34</definedName>
    <definedName name="CRFRHACPTED__60622___PRDANN0\FINESS_ET">'EHPAD-AJ_TH-A'!$F$37</definedName>
    <definedName name="CRFRHACPTED__60622___PRDANN0\Id_CR_SF_">'EHPAD_SH-A_SF'!$F$37</definedName>
    <definedName name="CRFRHACPTED__60622___RRDANN0\FINESS_ET">'EHPAD-AJ_TH-A'!$G$37</definedName>
    <definedName name="CRFRHACPTED__60622___RRDANN0\Id_CR_SF_">'EHPAD_SH-A_SF'!$G$37</definedName>
    <definedName name="CRFRHACPTED__60626___PRDANN0\FINESS_ET">'EHPAD-AJ_TH-A'!$F$40</definedName>
    <definedName name="CRFRHACPTED__60626___PRDANN0\Id_CR_SF_">'EHPAD_SH-A_SF'!$F$40</definedName>
    <definedName name="CRFRHACPTED__60626___RRDANN0\FINESS_ET">'EHPAD-AJ_TH-A'!$G$40</definedName>
    <definedName name="CRFRHACPTED__60626___RRDANN0\Id_CR_SF_">'EHPAD_SH-A_SF'!$G$40</definedName>
    <definedName name="CRFRHACPTED__606261__PRDANN0\FINESS_ET">'EHPAD-AJ_TH-A'!$F$41</definedName>
    <definedName name="CRFRHACPTED__606261__PRDANN0\Id_CR_SF_">'EHPAD_SH-A_SF'!$F$41</definedName>
    <definedName name="CRFRHACPTED__606261__RRDANN0\FINESS_ET">'EHPAD-AJ_TH-A'!$G$41</definedName>
    <definedName name="CRFRHACPTED__606261__RRDANN0\Id_CR_SF_">'EHPAD_SH-A_SF'!$G$41</definedName>
    <definedName name="CRFRHACPTED__609_19__PRDANN0\FINESS_ET">'EHPAD-AJ_TH-A'!$F$134</definedName>
    <definedName name="CRFRHACPTED__609_19__PRDANN0\Id_CR_SF_">'EHPAD_SH-A_SF'!$F$134</definedName>
    <definedName name="CRFRHACPTED__609_19__RRDANN0\FINESS_ET">'EHPAD-AJ_TH-A'!$G$134</definedName>
    <definedName name="CRFRHACPTED__609_19__RRDANN0\Id_CR_SF_">'EHPAD_SH-A_SF'!$G$134</definedName>
    <definedName name="CRFRHACPTED__61______PRDANN0\FINESS_ET">'EHPAD-AJ_TH-A'!$F$47</definedName>
    <definedName name="CRFRHACPTED__61______PRDANN0\Id_CR_SF_">'EHPAD_SH-A_SF'!$F$47</definedName>
    <definedName name="CRFRHACPTED__61______RRDANN0\FINESS_ET">'EHPAD-AJ_TH-A'!$G$47</definedName>
    <definedName name="CRFRHACPTED__61______RRDANN0\Id_CR_SF_">'EHPAD_SH-A_SF'!$G$47</definedName>
    <definedName name="CRFRHACPTED__61681___PRDANN0\FINESS_ET">'EHPAD-AJ_TH-A'!$F$53</definedName>
    <definedName name="CRFRHACPTED__61681___PRDANN0\Id_CR_SF_">'EHPAD_SH-A_SF'!$F$53</definedName>
    <definedName name="CRFRHACPTED__61681___RRDANN0\FINESS_ET">'EHPAD-AJ_TH-A'!$G$53</definedName>
    <definedName name="CRFRHACPTED__61681___RRDANN0\Id_CR_SF_">'EHPAD_SH-A_SF'!$G$53</definedName>
    <definedName name="CRFRHACPTED__62______PRDANN0\FINESS_ET">'EHPAD-AJ_TH-A'!$F$54</definedName>
    <definedName name="CRFRHACPTED__62______PRDANN0\Id_CR_SF_">'EHPAD_SH-A_SF'!$F$54</definedName>
    <definedName name="CRFRHACPTED__62______RRDANN0\FINESS_ET">'EHPAD-AJ_TH-A'!$G$54</definedName>
    <definedName name="CRFRHACPTED__62______RRDANN0\Id_CR_SF_">'EHPAD_SH-A_SF'!$G$54</definedName>
    <definedName name="CRFRHACPTED__621_____PRDANN0\FINESS_ET">'EHPAD-AJ_TH-A'!$F$55</definedName>
    <definedName name="CRFRHACPTED__621_____PRDANN0\Id_CR_SF_">'EHPAD_SH-A_SF'!$F$55</definedName>
    <definedName name="CRFRHACPTED__621_____RRDANN0\FINESS_ET">'EHPAD-AJ_TH-A'!$G$55</definedName>
    <definedName name="CRFRHACPTED__621_____RRDANN0\Id_CR_SF_">'EHPAD_SH-A_SF'!$G$55</definedName>
    <definedName name="CRFRHACPTED__62421___PRDANN0\FINESS_ET">'EHPAD-AJ_TH-A'!$F$59</definedName>
    <definedName name="CRFRHACPTED__62421___PRDANN0\Id_CR_SF_">'EHPAD_SH-A_SF'!$F$59</definedName>
    <definedName name="CRFRHACPTED__62421___RRDANN0\FINESS_ET">'EHPAD-AJ_TH-A'!$G$59</definedName>
    <definedName name="CRFRHACPTED__62421___RRDANN0\Id_CR_SF_">'EHPAD_SH-A_SF'!$G$59</definedName>
    <definedName name="CRFRHACPTED__6281____PRDANN0\FINESS_ET">'EHPAD-AJ_TH-A'!$F$63</definedName>
    <definedName name="CRFRHACPTED__6281____PRDANN0\Id_CR_SF_">'EHPAD_SH-A_SF'!$F$63</definedName>
    <definedName name="CRFRHACPTED__6281____RRDANN0\FINESS_ET">'EHPAD-AJ_TH-A'!$G$63</definedName>
    <definedName name="CRFRHACPTED__6281____RRDANN0\Id_CR_SF_">'EHPAD_SH-A_SF'!$G$63</definedName>
    <definedName name="CRFRHACPTED__6283____PRDANN0\FINESS_ET">'EHPAD-AJ_TH-A'!$F$66</definedName>
    <definedName name="CRFRHACPTED__6283____PRDANN0\Id_CR_SF_">'EHPAD_SH-A_SF'!$F$66</definedName>
    <definedName name="CRFRHACPTED__6283____RRDANN0\FINESS_ET">'EHPAD-AJ_TH-A'!$G$66</definedName>
    <definedName name="CRFRHACPTED__6283____RRDANN0\Id_CR_SF_">'EHPAD_SH-A_SF'!$G$66</definedName>
    <definedName name="CRFRHACPTED__6288____PRDANN0\FINESS_ET">'EHPAD-AJ_TH-A'!$F$67</definedName>
    <definedName name="CRFRHACPTED__6288____PRDANN0\Id_CR_SF_">'EHPAD_SH-A_SF'!$F$67</definedName>
    <definedName name="CRFRHACPTED__6288____RRDANN0\FINESS_ET">'EHPAD-AJ_TH-A'!$G$67</definedName>
    <definedName name="CRFRHACPTED__6288____RRDANN0\Id_CR_SF_">'EHPAD_SH-A_SF'!$G$67</definedName>
    <definedName name="CRFRHACPTED__631_____PRDANN0\FINESS_ET">'EHPAD-AJ_TH-A'!$F$68</definedName>
    <definedName name="CRFRHACPTED__631_____PRDANN0\Id_CR_SF_">'EHPAD_SH-A_SF'!$F$68</definedName>
    <definedName name="CRFRHACPTED__631_____RRDANN0\FINESS_ET">'EHPAD-AJ_TH-A'!$G$68</definedName>
    <definedName name="CRFRHACPTED__631_____RRDANN0\Id_CR_SF_">'EHPAD_SH-A_SF'!$G$68</definedName>
    <definedName name="CRFRHACPTED__631AS___PRDANN0\FINESS_ET">'EHPAD-AJ_TH-A'!$F$74</definedName>
    <definedName name="CRFRHACPTED__631AS___PRDANN0\Id_CR_SF_">'EHPAD_SH-A_SF'!$F$74</definedName>
    <definedName name="CRFRHACPTED__631AS___RRDANN0\FINESS_ET">'EHPAD-AJ_TH-A'!$G$74</definedName>
    <definedName name="CRFRHACPTED__631AS___RRDANN0\Id_CR_SF_">'EHPAD_SH-A_SF'!$G$74</definedName>
    <definedName name="CRFRHACPTED__631ASH__PRDANN0\FINESS_ET">'EHPAD-AJ_TH-A'!$F$71</definedName>
    <definedName name="CRFRHACPTED__631ASH__PRDANN0\Id_CR_SF_">'EHPAD_SH-A_SF'!$F$71</definedName>
    <definedName name="CRFRHACPTED__631ASH__RRDANN0\FINESS_ET">'EHPAD-AJ_TH-A'!$G$71</definedName>
    <definedName name="CRFRHACPTED__631ASH__RRDANN0\Id_CR_SF_">'EHPAD_SH-A_SF'!$G$71</definedName>
    <definedName name="CRFRHACPTED__633_____PRDANN0\FINESS_ET">'EHPAD-AJ_TH-A'!$F$75</definedName>
    <definedName name="CRFRHACPTED__633_____PRDANN0\Id_CR_SF_">'EHPAD_SH-A_SF'!$F$75</definedName>
    <definedName name="CRFRHACPTED__633_____RRDANN0\FINESS_ET">'EHPAD-AJ_TH-A'!$G$75</definedName>
    <definedName name="CRFRHACPTED__633_____RRDANN0\Id_CR_SF_">'EHPAD_SH-A_SF'!$G$75</definedName>
    <definedName name="CRFRHACPTED__633AS___PRDANN0\FINESS_ET">'EHPAD-AJ_TH-A'!$F$81</definedName>
    <definedName name="CRFRHACPTED__633AS___PRDANN0\Id_CR_SF_">'EHPAD_SH-A_SF'!$F$81</definedName>
    <definedName name="CRFRHACPTED__633AS___RRDANN0\FINESS_ET">'EHPAD-AJ_TH-A'!$G$81</definedName>
    <definedName name="CRFRHACPTED__633AS___RRDANN0\Id_CR_SF_">'EHPAD_SH-A_SF'!$G$81</definedName>
    <definedName name="CRFRHACPTED__633ASH__PRDANN0\FINESS_ET">'EHPAD-AJ_TH-A'!$F$78</definedName>
    <definedName name="CRFRHACPTED__633ASH__PRDANN0\Id_CR_SF_">'EHPAD_SH-A_SF'!$F$78</definedName>
    <definedName name="CRFRHACPTED__633ASH__RRDANN0\FINESS_ET">'EHPAD-AJ_TH-A'!$G$78</definedName>
    <definedName name="CRFRHACPTED__633ASH__RRDANN0\Id_CR_SF_">'EHPAD_SH-A_SF'!$G$78</definedName>
    <definedName name="CRFRHACPTED__64______PRDANN0\FINESS_ET">'EHPAD-AJ_TH-A'!$F$86</definedName>
    <definedName name="CRFRHACPTED__64______PRDANN0\Id_CR_SF_">'EHPAD_SH-A_SF'!$F$86</definedName>
    <definedName name="CRFRHACPTED__64______RRDANN0\FINESS_ET">'EHPAD-AJ_TH-A'!$G$86</definedName>
    <definedName name="CRFRHACPTED__64______RRDANN0\Id_CR_SF_">'EHPAD_SH-A_SF'!$G$86</definedName>
    <definedName name="CRFRHACPTED__6419_29_PRDANN0\FINESS_ET">'EHPAD-AJ_TH-A'!$F$135</definedName>
    <definedName name="CRFRHACPTED__6419_29_PRDANN0\Id_CR_SF_">'EHPAD_SH-A_SF'!$F$135</definedName>
    <definedName name="CRFRHACPTED__6419_29_RRDANN0\FINESS_ET">'EHPAD-AJ_TH-A'!$G$135</definedName>
    <definedName name="CRFRHACPTED__6419_29_RRDANN0\Id_CR_SF_">'EHPAD_SH-A_SF'!$G$135</definedName>
    <definedName name="CRFRHACPTED__6459_69_PRDANN0\FINESS_ET">'EHPAD-AJ_TH-A'!$F$136</definedName>
    <definedName name="CRFRHACPTED__6459_69_PRDANN0\Id_CR_SF_">'EHPAD_SH-A_SF'!$F$136</definedName>
    <definedName name="CRFRHACPTED__6459_69_RRDANN0\FINESS_ET">'EHPAD-AJ_TH-A'!$G$136</definedName>
    <definedName name="CRFRHACPTED__6459_69_RRDANN0\Id_CR_SF_">'EHPAD_SH-A_SF'!$G$136</definedName>
    <definedName name="CRFRHACPTED__6489____PRDANN0\FINESS_ET">'EHPAD-AJ_TH-A'!$F$137</definedName>
    <definedName name="CRFRHACPTED__6489____PRDANN0\Id_CR_SF_">'EHPAD_SH-A_SF'!$F$137</definedName>
    <definedName name="CRFRHACPTED__6489____RRDANN0\FINESS_ET">'EHPAD-AJ_TH-A'!$G$137</definedName>
    <definedName name="CRFRHACPTED__6489____RRDANN0\Id_CR_SF_">'EHPAD_SH-A_SF'!$G$137</definedName>
    <definedName name="CRFRHACPTED__64AS____PRDANN0\FINESS_ET">'EHPAD-AJ_TH-A'!$F$92</definedName>
    <definedName name="CRFRHACPTED__64AS____PRDANN0\Id_CR_SF_">'EHPAD_SH-A_SF'!$F$92</definedName>
    <definedName name="CRFRHACPTED__64AS____RRDANN0\FINESS_ET">'EHPAD-AJ_TH-A'!$G$92</definedName>
    <definedName name="CRFRHACPTED__64AS____RRDANN0\Id_CR_SF_">'EHPAD_SH-A_SF'!$G$92</definedName>
    <definedName name="CRFRHACPTED__64ASH___PRDANN0\FINESS_ET">'EHPAD-AJ_TH-A'!$F$89</definedName>
    <definedName name="CRFRHACPTED__64ASH___PRDANN0\Id_CR_SF_">'EHPAD_SH-A_SF'!$F$89</definedName>
    <definedName name="CRFRHACPTED__64ASH___RRDANN0\FINESS_ET">'EHPAD-AJ_TH-A'!$G$89</definedName>
    <definedName name="CRFRHACPTED__64ASH___RRDANN0\Id_CR_SF_">'EHPAD_SH-A_SF'!$G$89</definedName>
    <definedName name="CRFRHACPTED__6611P___PRDANN0\FINESS_ET">'EHPAD-AJ_TH-A'!$F$138</definedName>
    <definedName name="CRFRHACPTED__6611P___PRDANN0\Id_CR_SF_">'EHPAD_SH-A_SF'!$F$138</definedName>
    <definedName name="CRFRHACPTED__6611P___RRDANN0\FINESS_ET">'EHPAD-AJ_TH-A'!$G$138</definedName>
    <definedName name="CRFRHACPTED__6611P___RRDANN0\Id_CR_SF_">'EHPAD_SH-A_SF'!$G$138</definedName>
    <definedName name="CRFRHACPTED__67______PRDANN0\FINESS_ET">'EHPAD-AJ_TH-A'!$F$96</definedName>
    <definedName name="CRFRHACPTED__67______PRDANN0\Id_CR_SF_">'EHPAD_SH-A_SF'!$F$96</definedName>
    <definedName name="CRFRHACPTED__67______RRDANN0\FINESS_ET">'EHPAD-AJ_TH-A'!$G$96</definedName>
    <definedName name="CRFRHACPTED__67______RRDANN0\Id_CR_SF_">'EHPAD_SH-A_SF'!$G$96</definedName>
    <definedName name="CRFRHACPTED__6811____PRDANN0\FINESS_ET">'EHPAD-AJ_TH-A'!$F$97</definedName>
    <definedName name="CRFRHACPTED__6811____PRDANN0\Id_CR_SF_">'EHPAD_SH-A_SF'!$F$97</definedName>
    <definedName name="CRFRHACPTED__6811____RRDANN0\FINESS_ET">'EHPAD-AJ_TH-A'!$G$97</definedName>
    <definedName name="CRFRHACPTED__6811____RRDANN0\Id_CR_SF_">'EHPAD_SH-A_SF'!$G$97</definedName>
    <definedName name="CRFRHACPTED__6812____PRDANN0\FINESS_ET">'EHPAD-AJ_TH-A'!$F$98</definedName>
    <definedName name="CRFRHACPTED__6812____PRDANN0\Id_CR_SF_">'EHPAD_SH-A_SF'!$F$98</definedName>
    <definedName name="CRFRHACPTED__6812____RRDANN0\FINESS_ET">'EHPAD-AJ_TH-A'!$G$98</definedName>
    <definedName name="CRFRHACPTED__6812____RRDANN0\Id_CR_SF_">'EHPAD_SH-A_SF'!$G$98</definedName>
    <definedName name="CRFRHACPTED__6815____PRDANN0\FINESS_ET">'EHPAD-AJ_TH-A'!$F$99</definedName>
    <definedName name="CRFRHACPTED__6815____PRDANN0\Id_CR_SF_">'EHPAD_SH-A_SF'!$F$99</definedName>
    <definedName name="CRFRHACPTED__6815____RRDANN0\FINESS_ET">'EHPAD-AJ_TH-A'!$G$99</definedName>
    <definedName name="CRFRHACPTED__6815____RRDANN0\Id_CR_SF_">'EHPAD_SH-A_SF'!$G$99</definedName>
    <definedName name="CRFRHACPTED__6816____PRDANN0\FINESS_ET">'EHPAD-AJ_TH-A'!$F$100</definedName>
    <definedName name="CRFRHACPTED__6816____PRDANN0\Id_CR_SF_">'EHPAD_SH-A_SF'!$F$100</definedName>
    <definedName name="CRFRHACPTED__6816____RRDANN0\FINESS_ET">'EHPAD-AJ_TH-A'!$G$100</definedName>
    <definedName name="CRFRHACPTED__6816____RRDANN0\Id_CR_SF_">'EHPAD_SH-A_SF'!$G$100</definedName>
    <definedName name="CRFRHACPTED__6817____PRDANN0\FINESS_ET">'EHPAD-AJ_TH-A'!$F$101</definedName>
    <definedName name="CRFRHACPTED__6817____PRDANN0\Id_CR_SF_">'EHPAD_SH-A_SF'!$F$101</definedName>
    <definedName name="CRFRHACPTED__6817____RRDANN0\FINESS_ET">'EHPAD-AJ_TH-A'!$G$101</definedName>
    <definedName name="CRFRHACPTED__6817____RRDANN0\Id_CR_SF_">'EHPAD_SH-A_SF'!$G$101</definedName>
    <definedName name="CRFRHACPTED__686_____PRDANN0\FINESS_ET">'EHPAD-AJ_TH-A'!$F$102</definedName>
    <definedName name="CRFRHACPTED__686_____PRDANN0\Id_CR_SF_">'EHPAD_SH-A_SF'!$F$102</definedName>
    <definedName name="CRFRHACPTED__686_____RRDANN0\FINESS_ET">'EHPAD-AJ_TH-A'!$G$102</definedName>
    <definedName name="CRFRHACPTED__686_____RRDANN0\Id_CR_SF_">'EHPAD_SH-A_SF'!$G$102</definedName>
    <definedName name="CRFRHACPTED__687_____PRDANN0\FINESS_ET">'EHPAD-AJ_TH-A'!$F$103</definedName>
    <definedName name="CRFRHACPTED__687_____PRDANN0\Id_CR_SF_">'EHPAD_SH-A_SF'!$F$103</definedName>
    <definedName name="CRFRHACPTED__687_____RRDANN0\FINESS_ET">'EHPAD-AJ_TH-A'!$G$103</definedName>
    <definedName name="CRFRHACPTED__687_____RRDANN0\Id_CR_SF_">'EHPAD_SH-A_SF'!$G$103</definedName>
    <definedName name="CRFRHACPTED__68741___PRDANN0\FINESS_ET">'EHPAD-AJ_TH-A'!$F$104</definedName>
    <definedName name="CRFRHACPTED__68741___PRDANN0\Id_CR_SF_">'EHPAD_SH-A_SF'!$F$104</definedName>
    <definedName name="CRFRHACPTED__68741___RRDANN0\FINESS_ET">'EHPAD-AJ_TH-A'!$G$104</definedName>
    <definedName name="CRFRHACPTED__68741___RRDANN0\Id_CR_SF_">'EHPAD_SH-A_SF'!$G$104</definedName>
    <definedName name="CRFRHACPTED__68742___PRDANN0\FINESS_ET">'EHPAD-AJ_TH-A'!$F$105</definedName>
    <definedName name="CRFRHACPTED__68742___PRDANN0\Id_CR_SF_">'EHPAD_SH-A_SF'!$F$105</definedName>
    <definedName name="CRFRHACPTED__68742___RRDANN0\FINESS_ET">'EHPAD-AJ_TH-A'!$G$105</definedName>
    <definedName name="CRFRHACPTED__68742___RRDANN0\Id_CR_SF_">'EHPAD_SH-A_SF'!$G$105</definedName>
    <definedName name="CRFRHACPTED__689_____PRDANN0\FINESS_ET">'EHPAD-AJ_TH-A'!$F$106</definedName>
    <definedName name="CRFRHACPTED__689_____PRDANN0\Id_CR_SF_">'EHPAD_SH-A_SF'!$F$106</definedName>
    <definedName name="CRFRHACPTED__689_____RRDANN0\FINESS_ET">'EHPAD-AJ_TH-A'!$G$106</definedName>
    <definedName name="CRFRHACPTED__689_____RRDANN0\Id_CR_SF_">'EHPAD_SH-A_SF'!$G$106</definedName>
    <definedName name="CRFRHACPTED__70______PRDANN0\FINESS_ET">'EHPAD-AJ_TH-A'!$F$128</definedName>
    <definedName name="CRFRHACPTED__70______PRDANN0\Id_CR_SF_">'EHPAD_SH-A_SF'!$F$128</definedName>
    <definedName name="CRFRHACPTED__70______RRDANN0\FINESS_ET">'EHPAD-AJ_TH-A'!$G$128</definedName>
    <definedName name="CRFRHACPTED__70______RRDANN0\Id_CR_SF_">'EHPAD_SH-A_SF'!$G$128</definedName>
    <definedName name="CRFRHACPTED__709_____PRDANN0\FINESS_ET">'EHPAD-AJ_TH-A'!$F$43</definedName>
    <definedName name="CRFRHACPTED__709_____PRDANN0\Id_CR_SF_">'EHPAD_SH-A_SF'!$F$43</definedName>
    <definedName name="CRFRHACPTED__709_____RRDANN0\FINESS_ET">'EHPAD-AJ_TH-A'!$G$43</definedName>
    <definedName name="CRFRHACPTED__709_____RRDANN0\Id_CR_SF_">'EHPAD_SH-A_SF'!$G$43</definedName>
    <definedName name="CRFRHACPTED__71______PRDANN0\FINESS_ET">'EHPAD-AJ_TH-A'!$F$129</definedName>
    <definedName name="CRFRHACPTED__71______PRDANN0\Id_CR_SF_">'EHPAD_SH-A_SF'!$F$129</definedName>
    <definedName name="CRFRHACPTED__71______RRDANN0\FINESS_ET">'EHPAD-AJ_TH-A'!$G$129</definedName>
    <definedName name="CRFRHACPTED__71______RRDANN0\Id_CR_SF_">'EHPAD_SH-A_SF'!$G$129</definedName>
    <definedName name="CRFRHACPTED__713_____PRDANN0\FINESS_ET">'EHPAD-AJ_TH-A'!$F$44</definedName>
    <definedName name="CRFRHACPTED__713_____PRDANN0\Id_CR_SF_">'EHPAD_SH-A_SF'!$F$44</definedName>
    <definedName name="CRFRHACPTED__713_____RRDANN0\FINESS_ET">'EHPAD-AJ_TH-A'!$G$44</definedName>
    <definedName name="CRFRHACPTED__713_____RRDANN0\Id_CR_SF_">'EHPAD_SH-A_SF'!$G$44</definedName>
    <definedName name="CRFRHACPTED__72______PRDANN0\FINESS_ET">'EHPAD-AJ_TH-A'!$F$130</definedName>
    <definedName name="CRFRHACPTED__72______PRDANN0\Id_CR_SF_">'EHPAD_SH-A_SF'!$F$130</definedName>
    <definedName name="CRFRHACPTED__72______RRDANN0\FINESS_ET">'EHPAD-AJ_TH-A'!$G$130</definedName>
    <definedName name="CRFRHACPTED__72______RRDANN0\Id_CR_SF_">'EHPAD_SH-A_SF'!$G$130</definedName>
    <definedName name="CRFRHACPTED__732_____PRDANN0\FINESS_ET">'EHPAD-AJ_TH-A'!$F$115</definedName>
    <definedName name="CRFRHACPTED__732_____PRDANN0\Id_CR_SF_">'EHPAD_SH-A_SF'!$F$115</definedName>
    <definedName name="CRFRHACPTED__732_____RRDANN0\FINESS_ET">'EHPAD-AJ_TH-A'!$G$115</definedName>
    <definedName name="CRFRHACPTED__732_____RRDANN0\Id_CR_SF_">'EHPAD_SH-A_SF'!$G$115</definedName>
    <definedName name="CRFRHACPTED__7351____PRDANN0\FINESS_ET">'EHPAD-AJ_TH-A'!$F$117</definedName>
    <definedName name="CRFRHACPTED__7351____PRDANN0\Id_CR_SF_">'EHPAD_SH-A_SF'!$F$117</definedName>
    <definedName name="CRFRHACPTED__7351____RRDANN0\FINESS_ET">'EHPAD-AJ_TH-A'!$G$117</definedName>
    <definedName name="CRFRHACPTED__7351____RRDANN0\Id_CR_SF_">'EHPAD_SH-A_SF'!$G$117</definedName>
    <definedName name="CRFRHACPTED__7351125_PRDANN0\FINESS_ET">'EHPAD-AJ_TH-A'!$F$118</definedName>
    <definedName name="CRFRHACPTED__7351125_PRDANN0\Id_CR_SF_">'EHPAD_SH-A_SF'!$F$118</definedName>
    <definedName name="CRFRHACPTED__7351125_RRDANN0\FINESS_ET">'EHPAD-AJ_TH-A'!$G$118</definedName>
    <definedName name="CRFRHACPTED__7351125_RRDANN0\Id_CR_SF_">'EHPAD_SH-A_SF'!$G$118</definedName>
    <definedName name="CRFRHACPTED__7352____PRDANN0\FINESS_ET">'EHPAD-AJ_TH-A'!$F$119</definedName>
    <definedName name="CRFRHACPTED__7352____PRDANN0\Id_CR_SF_">'EHPAD_SH-A_SF'!$F$119</definedName>
    <definedName name="CRFRHACPTED__7352____RRDANN0\FINESS_ET">'EHPAD-AJ_TH-A'!$G$119</definedName>
    <definedName name="CRFRHACPTED__7352____RRDANN0\Id_CR_SF_">'EHPAD_SH-A_SF'!$G$119</definedName>
    <definedName name="CRFRHACPTED__7352121_PRDANN0\FINESS_ET">'EHPAD-AJ_TH-A'!$F$120</definedName>
    <definedName name="CRFRHACPTED__7352121_PRDANN0\Id_CR_SF_">'EHPAD_SH-A_SF'!$F$120</definedName>
    <definedName name="CRFRHACPTED__7352121_RRDANN0\FINESS_ET">'EHPAD-AJ_TH-A'!$G$120</definedName>
    <definedName name="CRFRHACPTED__7352121_RRDANN0\Id_CR_SF_">'EHPAD_SH-A_SF'!$G$120</definedName>
    <definedName name="CRFRHACPTED__7352122_PRDANN0\FINESS_ET">'EHPAD-AJ_TH-A'!$F$121</definedName>
    <definedName name="CRFRHACPTED__7352122_PRDANN0\Id_CR_SF_">'EHPAD_SH-A_SF'!$F$121</definedName>
    <definedName name="CRFRHACPTED__7352122_RRDANN0\FINESS_ET">'EHPAD-AJ_TH-A'!$G$121</definedName>
    <definedName name="CRFRHACPTED__7352122_RRDANN0\Id_CR_SF_">'EHPAD_SH-A_SF'!$G$121</definedName>
    <definedName name="CRFRHACPTED__7352282_PRDANN0\FINESS_ET">'EHPAD-AJ_TH-A'!$F$122</definedName>
    <definedName name="CRFRHACPTED__7352282_PRDANN0\Id_CR_SF_">'EHPAD_SH-A_SF'!$F$122</definedName>
    <definedName name="CRFRHACPTED__7352282_RRDANN0\FINESS_ET">'EHPAD-AJ_TH-A'!$G$122</definedName>
    <definedName name="CRFRHACPTED__7352282_RRDANN0\Id_CR_SF_">'EHPAD_SH-A_SF'!$G$122</definedName>
    <definedName name="CRFRHACPTED__7353____PRDANN0\FINESS_ET">'EHPAD-AJ_TH-A'!$F$123</definedName>
    <definedName name="CRFRHACPTED__7353____PRDANN0\Id_CR_SF_">'EHPAD_SH-A_SF'!$F$123</definedName>
    <definedName name="CRFRHACPTED__7353____RRDANN0\FINESS_ET">'EHPAD-AJ_TH-A'!$G$123</definedName>
    <definedName name="CRFRHACPTED__7353____RRDANN0\Id_CR_SF_">'EHPAD_SH-A_SF'!$G$123</definedName>
    <definedName name="CRFRHACPTED__73532___PRDANN0\FINESS_ET">'EHPAD-AJ_TH-A'!$F$124</definedName>
    <definedName name="CRFRHACPTED__73532___PRDANN0\Id_CR_SF_">'EHPAD_SH-A_SF'!$F$124</definedName>
    <definedName name="CRFRHACPTED__73532___RRDANN0\FINESS_ET">'EHPAD-AJ_TH-A'!$G$124</definedName>
    <definedName name="CRFRHACPTED__73532___RRDANN0\Id_CR_SF_">'EHPAD_SH-A_SF'!$G$124</definedName>
    <definedName name="CRFRHACPTED__7358____PRDANN0\FINESS_ET">'EHPAD-AJ_TH-A'!$F$125</definedName>
    <definedName name="CRFRHACPTED__7358____PRDANN0\Id_CR_SF_">'EHPAD_SH-A_SF'!$F$125</definedName>
    <definedName name="CRFRHACPTED__7358____RRDANN0\FINESS_ET">'EHPAD-AJ_TH-A'!$G$125</definedName>
    <definedName name="CRFRHACPTED__7358____RRDANN0\Id_CR_SF_">'EHPAD_SH-A_SF'!$G$125</definedName>
    <definedName name="CRFRHACPTED__738_____PRDANN0\FINESS_ET">'EHPAD-AJ_TH-A'!$F$126</definedName>
    <definedName name="CRFRHACPTED__738_____PRDANN0\Id_CR_SF_">'EHPAD_SH-A_SF'!$F$126</definedName>
    <definedName name="CRFRHACPTED__738_____RRDANN0\FINESS_ET">'EHPAD-AJ_TH-A'!$G$126</definedName>
    <definedName name="CRFRHACPTED__738_____RRDANN0\Id_CR_SF_">'EHPAD_SH-A_SF'!$G$126</definedName>
    <definedName name="CRFRHACPTED__74______PRDANN0\FINESS_ET">'EHPAD-AJ_TH-A'!$F$131</definedName>
    <definedName name="CRFRHACPTED__74______PRDANN0\Id_CR_SF_">'EHPAD_SH-A_SF'!$F$131</definedName>
    <definedName name="CRFRHACPTED__74______RRDANN0\FINESS_ET">'EHPAD-AJ_TH-A'!$G$131</definedName>
    <definedName name="CRFRHACPTED__74______RRDANN0\Id_CR_SF_">'EHPAD_SH-A_SF'!$G$131</definedName>
    <definedName name="CRFRHACPTED__75______PRDANN0\FINESS_ET">'EHPAD-AJ_TH-A'!$F$132</definedName>
    <definedName name="CRFRHACPTED__75______PRDANN0\Id_CR_SF_">'EHPAD_SH-A_SF'!$F$132</definedName>
    <definedName name="CRFRHACPTED__75______RRDANN0\FINESS_ET">'EHPAD-AJ_TH-A'!$G$132</definedName>
    <definedName name="CRFRHACPTED__75______RRDANN0\Id_CR_SF_">'EHPAD_SH-A_SF'!$G$132</definedName>
    <definedName name="CRFRHACPTED__76______PRDANN0\FINESS_ET">'EHPAD-AJ_TH-A'!$F$140</definedName>
    <definedName name="CRFRHACPTED__76______PRDANN0\Id_CR_SF_">'EHPAD_SH-A_SF'!$F$140</definedName>
    <definedName name="CRFRHACPTED__76______RRDANN0\FINESS_ET">'EHPAD-AJ_TH-A'!$G$140</definedName>
    <definedName name="CRFRHACPTED__76______RRDANN0\Id_CR_SF_">'EHPAD_SH-A_SF'!$G$140</definedName>
    <definedName name="CRFRHACPTED__771_____PRDANN0\FINESS_ET">'EHPAD-AJ_TH-A'!$F$141</definedName>
    <definedName name="CRFRHACPTED__771_____PRDANN0\Id_CR_SF_">'EHPAD_SH-A_SF'!$F$141</definedName>
    <definedName name="CRFRHACPTED__771_____RRDANN0\FINESS_ET">'EHPAD-AJ_TH-A'!$G$141</definedName>
    <definedName name="CRFRHACPTED__771_____RRDANN0\Id_CR_SF_">'EHPAD_SH-A_SF'!$G$141</definedName>
    <definedName name="CRFRHACPTED__773_____PRDANN0\FINESS_ET">'EHPAD-AJ_TH-A'!$F$142</definedName>
    <definedName name="CRFRHACPTED__773_____PRDANN0\Id_CR_SF_">'EHPAD_SH-A_SF'!$F$142</definedName>
    <definedName name="CRFRHACPTED__773_____RRDANN0\FINESS_ET">'EHPAD-AJ_TH-A'!$G$142</definedName>
    <definedName name="CRFRHACPTED__773_____RRDANN0\Id_CR_SF_">'EHPAD_SH-A_SF'!$G$142</definedName>
    <definedName name="CRFRHACPTED__775_____PRDANN0\FINESS_ET">'EHPAD-AJ_TH-A'!$F$143</definedName>
    <definedName name="CRFRHACPTED__775_____PRDANN0\Id_CR_SF_">'EHPAD_SH-A_SF'!$F$143</definedName>
    <definedName name="CRFRHACPTED__775_____RRDANN0\FINESS_ET">'EHPAD-AJ_TH-A'!$G$143</definedName>
    <definedName name="CRFRHACPTED__775_____RRDANN0\Id_CR_SF_">'EHPAD_SH-A_SF'!$G$143</definedName>
    <definedName name="CRFRHACPTED__777_____PRDANN0\FINESS_ET">'EHPAD-AJ_TH-A'!$F$144</definedName>
    <definedName name="CRFRHACPTED__777_____PRDANN0\Id_CR_SF_">'EHPAD_SH-A_SF'!$F$144</definedName>
    <definedName name="CRFRHACPTED__777_____RRDANN0\FINESS_ET">'EHPAD-AJ_TH-A'!$G$144</definedName>
    <definedName name="CRFRHACPTED__777_____RRDANN0\Id_CR_SF_">'EHPAD_SH-A_SF'!$G$144</definedName>
    <definedName name="CRFRHACPTED__778_____PRDANN0\FINESS_ET">'EHPAD-AJ_TH-A'!$F$145</definedName>
    <definedName name="CRFRHACPTED__778_____PRDANN0\Id_CR_SF_">'EHPAD_SH-A_SF'!$F$145</definedName>
    <definedName name="CRFRHACPTED__778_____RRDANN0\FINESS_ET">'EHPAD-AJ_TH-A'!$G$145</definedName>
    <definedName name="CRFRHACPTED__778_____RRDANN0\Id_CR_SF_">'EHPAD_SH-A_SF'!$G$145</definedName>
    <definedName name="CRFRHACPTED__7811____PRDANN0\FINESS_ET">'EHPAD-AJ_TH-A'!$F$146</definedName>
    <definedName name="CRFRHACPTED__7811____PRDANN0\Id_CR_SF_">'EHPAD_SH-A_SF'!$F$146</definedName>
    <definedName name="CRFRHACPTED__7811____RRDANN0\FINESS_ET">'EHPAD-AJ_TH-A'!$G$146</definedName>
    <definedName name="CRFRHACPTED__7811____RRDANN0\Id_CR_SF_">'EHPAD_SH-A_SF'!$G$146</definedName>
    <definedName name="CRFRHACPTED__7815____PRDANN0\FINESS_ET">'EHPAD-AJ_TH-A'!$F$147</definedName>
    <definedName name="CRFRHACPTED__7815____PRDANN0\Id_CR_SF_">'EHPAD_SH-A_SF'!$F$147</definedName>
    <definedName name="CRFRHACPTED__7815____RRDANN0\FINESS_ET">'EHPAD-AJ_TH-A'!$G$147</definedName>
    <definedName name="CRFRHACPTED__7815____RRDANN0\Id_CR_SF_">'EHPAD_SH-A_SF'!$G$147</definedName>
    <definedName name="CRFRHACPTED__7816____PRDANN0\FINESS_ET">'EHPAD-AJ_TH-A'!$F$148</definedName>
    <definedName name="CRFRHACPTED__7816____PRDANN0\Id_CR_SF_">'EHPAD_SH-A_SF'!$F$148</definedName>
    <definedName name="CRFRHACPTED__7816____RRDANN0\FINESS_ET">'EHPAD-AJ_TH-A'!$G$148</definedName>
    <definedName name="CRFRHACPTED__7816____RRDANN0\Id_CR_SF_">'EHPAD_SH-A_SF'!$G$148</definedName>
    <definedName name="CRFRHACPTED__7817____PRDANN0\FINESS_ET">'EHPAD-AJ_TH-A'!$F$149</definedName>
    <definedName name="CRFRHACPTED__7817____PRDANN0\Id_CR_SF_">'EHPAD_SH-A_SF'!$F$149</definedName>
    <definedName name="CRFRHACPTED__7817____RRDANN0\FINESS_ET">'EHPAD-AJ_TH-A'!$G$149</definedName>
    <definedName name="CRFRHACPTED__7817____RRDANN0\Id_CR_SF_">'EHPAD_SH-A_SF'!$G$149</definedName>
    <definedName name="CRFRHACPTED__786_____PRDANN0\FINESS_ET">'EHPAD-AJ_TH-A'!$F$150</definedName>
    <definedName name="CRFRHACPTED__786_____PRDANN0\Id_CR_SF_">'EHPAD_SH-A_SF'!$F$150</definedName>
    <definedName name="CRFRHACPTED__786_____RRDANN0\FINESS_ET">'EHPAD-AJ_TH-A'!$G$150</definedName>
    <definedName name="CRFRHACPTED__786_____RRDANN0\Id_CR_SF_">'EHPAD_SH-A_SF'!$G$150</definedName>
    <definedName name="CRFRHACPTED__787_____PRDANN0\FINESS_ET">'EHPAD-AJ_TH-A'!$F$151</definedName>
    <definedName name="CRFRHACPTED__787_____PRDANN0\Id_CR_SF_">'EHPAD_SH-A_SF'!$F$151</definedName>
    <definedName name="CRFRHACPTED__787_____RRDANN0\FINESS_ET">'EHPAD-AJ_TH-A'!$G$151</definedName>
    <definedName name="CRFRHACPTED__787_____RRDANN0\Id_CR_SF_">'EHPAD_SH-A_SF'!$G$151</definedName>
    <definedName name="CRFRHACPTED__78741___PRDANN0\FINESS_ET">'EHPAD-AJ_TH-A'!$F$152</definedName>
    <definedName name="CRFRHACPTED__78741___PRDANN0\Id_CR_SF_">'EHPAD_SH-A_SF'!$F$152</definedName>
    <definedName name="CRFRHACPTED__78741___RRDANN0\FINESS_ET">'EHPAD-AJ_TH-A'!$G$152</definedName>
    <definedName name="CRFRHACPTED__78741___RRDANN0\Id_CR_SF_">'EHPAD_SH-A_SF'!$G$152</definedName>
    <definedName name="CRFRHACPTED__78742___PRDANN0\FINESS_ET">'EHPAD-AJ_TH-A'!$F$153</definedName>
    <definedName name="CRFRHACPTED__78742___PRDANN0\Id_CR_SF_">'EHPAD_SH-A_SF'!$F$153</definedName>
    <definedName name="CRFRHACPTED__78742___RRDANN0\FINESS_ET">'EHPAD-AJ_TH-A'!$G$153</definedName>
    <definedName name="CRFRHACPTED__78742___RRDANN0\Id_CR_SF_">'EHPAD_SH-A_SF'!$G$153</definedName>
    <definedName name="CRFRHACPTED__789_____PRDANN0\FINESS_ET">'EHPAD-AJ_TH-A'!$F$154</definedName>
    <definedName name="CRFRHACPTED__789_____PRDANN0\Id_CR_SF_">'EHPAD_SH-A_SF'!$F$154</definedName>
    <definedName name="CRFRHACPTED__789_____RRDANN0\FINESS_ET">'EHPAD-AJ_TH-A'!$G$154</definedName>
    <definedName name="CRFRHACPTED__789_____RRDANN0\Id_CR_SF_">'EHPAD_SH-A_SF'!$G$154</definedName>
    <definedName name="CRFRHACPTED__79______PRDANN0\FINESS_ET">'EHPAD-AJ_TH-A'!$F$155</definedName>
    <definedName name="CRFRHACPTED__79______PRDANN0\Id_CR_SF_">'EHPAD_SH-A_SF'!$F$155</definedName>
    <definedName name="CRFRHACPTED__79______RRDANN0\FINESS_ET">'EHPAD-AJ_TH-A'!$G$155</definedName>
    <definedName name="CRFRHACPTED__79______RRDANN0\Id_CR_SF_">'EHPAD_SH-A_SF'!$G$155</definedName>
    <definedName name="CRFRHACPTED__DEFREPRIPRDANN0\FINESS_ET">'EHPAD-AJ_TH-A'!$F$160</definedName>
    <definedName name="CRFRHACPTED__DEFREPRIPRDANN0\Id_CR_SF_">'EHPAD_SH-A_SF'!$F$160</definedName>
    <definedName name="CRFRHACPTED__DEFREPRIRRDANN0\FINESS_ET">'EHPAD-AJ_TH-A'!$G$160</definedName>
    <definedName name="CRFRHACPTED__DEFREPRIRRDANN0\Id_CR_SF_">'EHPAD_SH-A_SF'!$G$160</definedName>
    <definedName name="CRFRHACPTED__EXCREPRIPRDANN0\FINESS_ET">'EHPAD-AJ_TH-A'!$F$161</definedName>
    <definedName name="CRFRHACPTED__EXCREPRIPRDANN0\Id_CR_SF_">'EHPAD_SH-A_SF'!$F$161</definedName>
    <definedName name="CRFRHACPTED__EXCREPRIRRDANN0\FINESS_ET">'EHPAD-AJ_TH-A'!$G$161</definedName>
    <definedName name="CRFRHACPTED__EXCREPRIRRDANN0\Id_CR_SF_">'EHPAD_SH-A_SF'!$G$161</definedName>
    <definedName name="CRFRHACPTED__TOTCHA__RRDANN0\FINESS_ET">'EHPAD-AJ_TH-A'!$G$107</definedName>
    <definedName name="CRFRHACPTED__TOTPDT__RRDANN0\FINESS_ET">'EHPAD-AJ_TH-A'!$G$156</definedName>
    <definedName name="CRFRHACPTEH__60______PRDANN0\FINESS_ET">'EHPAD-AJ_TH-A'!$D$15</definedName>
    <definedName name="CRFRHACPTEH__60______PRDANN0\Id_CR_SF_">'EHPAD_SH-A_SF'!$D$15</definedName>
    <definedName name="CRFRHACPTEH__60______RRDANN0\FINESS_ET">'EHPAD-AJ_TH-A'!$E$15</definedName>
    <definedName name="CRFRHACPTEH__60______RRDANN0\Id_CR_SF_">'EHPAD_SH-A_SF'!$E$15</definedName>
    <definedName name="CRFRHACPTEH__602_____PRDANN0\FINESS_ET">'EHPAD-AJ_TH-A'!$D$16</definedName>
    <definedName name="CRFRHACPTEH__602_____PRDANN0\Id_CR_SF_">'EHPAD_SH-A_SF'!$D$16</definedName>
    <definedName name="CRFRHACPTEH__602_____RRDANN0\FINESS_ET">'EHPAD-AJ_TH-A'!$E$16</definedName>
    <definedName name="CRFRHACPTEH__602_____RRDANN0\Id_CR_SF_">'EHPAD_SH-A_SF'!$E$16</definedName>
    <definedName name="CRFRHACPTEH__60222___PRDANN0\FINESS_ET">'EHPAD-AJ_TH-A'!$D$20</definedName>
    <definedName name="CRFRHACPTEH__60222___PRDANN0\Id_CR_SF_">'EHPAD_SH-A_SF'!$D$20</definedName>
    <definedName name="CRFRHACPTEH__60222___RRDANN0\FINESS_ET">'EHPAD-AJ_TH-A'!$E$20</definedName>
    <definedName name="CRFRHACPTEH__60222___RRDANN0\Id_CR_SF_">'EHPAD_SH-A_SF'!$E$20</definedName>
    <definedName name="CRFRHACPTEH__60226___PRDANN0\FINESS_ET">'EHPAD-AJ_TH-A'!$D$23</definedName>
    <definedName name="CRFRHACPTEH__60226___PRDANN0\Id_CR_SF_">'EHPAD_SH-A_SF'!$D$23</definedName>
    <definedName name="CRFRHACPTEH__60226___RRDANN0\FINESS_ET">'EHPAD-AJ_TH-A'!$E$23</definedName>
    <definedName name="CRFRHACPTEH__60226___RRDANN0\Id_CR_SF_">'EHPAD_SH-A_SF'!$E$23</definedName>
    <definedName name="CRFRHACPTEH__603_____PRDANN0\FINESS_ET">'EHPAD-AJ_TH-A'!$D$25</definedName>
    <definedName name="CRFRHACPTEH__603_____PRDANN0\Id_CR_SF_">'EHPAD_SH-A_SF'!$D$25</definedName>
    <definedName name="CRFRHACPTEH__603_____RRDANN0\FINESS_ET">'EHPAD-AJ_TH-A'!$E$25</definedName>
    <definedName name="CRFRHACPTEH__603_____RRDANN0\Id_CR_SF_">'EHPAD_SH-A_SF'!$E$25</definedName>
    <definedName name="CRFRHACPTEH__60322___PRDANN0\FINESS_ET">'EHPAD-AJ_TH-A'!$D$29</definedName>
    <definedName name="CRFRHACPTEH__60322___PRDANN0\Id_CR_SF_">'EHPAD_SH-A_SF'!$D$29</definedName>
    <definedName name="CRFRHACPTEH__60322___RRDANN0\FINESS_ET">'EHPAD-AJ_TH-A'!$E$29</definedName>
    <definedName name="CRFRHACPTEH__60322___RRDANN0\Id_CR_SF_">'EHPAD_SH-A_SF'!$E$29</definedName>
    <definedName name="CRFRHACPTEH__603226__PRDANN0\FINESS_ET">'EHPAD-AJ_TH-A'!$D$32</definedName>
    <definedName name="CRFRHACPTEH__603226__PRDANN0\Id_CR_SF_">'EHPAD_SH-A_SF'!$D$32</definedName>
    <definedName name="CRFRHACPTEH__603226__RRDANN0\FINESS_ET">'EHPAD-AJ_TH-A'!$E$32</definedName>
    <definedName name="CRFRHACPTEH__603226__RRDANN0\Id_CR_SF_">'EHPAD_SH-A_SF'!$E$32</definedName>
    <definedName name="CRFRHACPTEH__603P____PRDANN0\FINESS_ET">'EHPAD-AJ_TH-A'!$D$133</definedName>
    <definedName name="CRFRHACPTEH__603P____PRDANN0\Id_CR_SF_">'EHPAD_SH-A_SF'!$D$133</definedName>
    <definedName name="CRFRHACPTEH__603P____RRDANN0\FINESS_ET">'EHPAD-AJ_TH-A'!$E$133</definedName>
    <definedName name="CRFRHACPTEH__603P____RRDANN0\Id_CR_SF_">'EHPAD_SH-A_SF'!$E$133</definedName>
    <definedName name="CRFRHACPTEH__606_____PRDANN0\FINESS_ET">'EHPAD-AJ_TH-A'!$D$34</definedName>
    <definedName name="CRFRHACPTEH__606_____PRDANN0\Id_CR_SF_">'EHPAD_SH-A_SF'!$D$34</definedName>
    <definedName name="CRFRHACPTEH__606_____RRDANN0\FINESS_ET">'EHPAD-AJ_TH-A'!$E$34</definedName>
    <definedName name="CRFRHACPTEH__606_____RRDANN0\Id_CR_SF_">'EHPAD_SH-A_SF'!$E$34</definedName>
    <definedName name="CRFRHACPTEH__60622___PRDANN0\FINESS_ET">'EHPAD-AJ_TH-A'!$D$37</definedName>
    <definedName name="CRFRHACPTEH__60622___PRDANN0\Id_CR_SF_">'EHPAD_SH-A_SF'!$D$37</definedName>
    <definedName name="CRFRHACPTEH__60622___RRDANN0\FINESS_ET">'EHPAD-AJ_TH-A'!$E$37</definedName>
    <definedName name="CRFRHACPTEH__60622___RRDANN0\Id_CR_SF_">'EHPAD_SH-A_SF'!$E$37</definedName>
    <definedName name="CRFRHACPTEH__60626___PRDANN0\FINESS_ET">'EHPAD-AJ_TH-A'!$D$40</definedName>
    <definedName name="CRFRHACPTEH__60626___PRDANN0\Id_CR_SF_">'EHPAD_SH-A_SF'!$D$40</definedName>
    <definedName name="CRFRHACPTEH__60626___RRDANN0\FINESS_ET">'EHPAD-AJ_TH-A'!$E$40</definedName>
    <definedName name="CRFRHACPTEH__60626___RRDANN0\Id_CR_SF_">'EHPAD_SH-A_SF'!$E$40</definedName>
    <definedName name="CRFRHACPTEH__609_19__PRDANN0\FINESS_ET">'EHPAD-AJ_TH-A'!$D$134</definedName>
    <definedName name="CRFRHACPTEH__609_19__PRDANN0\Id_CR_SF_">'EHPAD_SH-A_SF'!$D$134</definedName>
    <definedName name="CRFRHACPTEH__609_19__RRDANN0\FINESS_ET">'EHPAD-AJ_TH-A'!$E$134</definedName>
    <definedName name="CRFRHACPTEH__609_19__RRDANN0\Id_CR_SF_">'EHPAD_SH-A_SF'!$E$134</definedName>
    <definedName name="CRFRHACPTEH__61______PRDANN0\FINESS_ET">'EHPAD-AJ_TH-A'!$D$47</definedName>
    <definedName name="CRFRHACPTEH__61______PRDANN0\Id_CR_SF_">'EHPAD_SH-A_SF'!$D$47</definedName>
    <definedName name="CRFRHACPTEH__61______RRDANN0\FINESS_ET">'EHPAD-AJ_TH-A'!$E$47</definedName>
    <definedName name="CRFRHACPTEH__61______RRDANN0\Id_CR_SF_">'EHPAD_SH-A_SF'!$E$47</definedName>
    <definedName name="CRFRHACPTEH__61681___PRDANN0\FINESS_ET">'EHPAD-AJ_TH-A'!$D$53</definedName>
    <definedName name="CRFRHACPTEH__61681___PRDANN0\Id_CR_SF_">'EHPAD_SH-A_SF'!$D$53</definedName>
    <definedName name="CRFRHACPTEH__61681___RRDANN0\FINESS_ET">'EHPAD-AJ_TH-A'!$E$53</definedName>
    <definedName name="CRFRHACPTEH__61681___RRDANN0\Id_CR_SF_">'EHPAD_SH-A_SF'!$E$53</definedName>
    <definedName name="CRFRHACPTEH__62______PRDANN0\FINESS_ET">'EHPAD-AJ_TH-A'!$D$54</definedName>
    <definedName name="CRFRHACPTEH__62______PRDANN0\Id_CR_SF_">'EHPAD_SH-A_SF'!$D$54</definedName>
    <definedName name="CRFRHACPTEH__62______RRDANN0\FINESS_ET">'EHPAD-AJ_TH-A'!$E$54</definedName>
    <definedName name="CRFRHACPTEH__62______RRDANN0\Id_CR_SF_">'EHPAD_SH-A_SF'!$E$54</definedName>
    <definedName name="CRFRHACPTEH__621_____PRDANN0\FINESS_ET">'EHPAD-AJ_TH-A'!$D$55</definedName>
    <definedName name="CRFRHACPTEH__621_____PRDANN0\Id_CR_SF_">'EHPAD_SH-A_SF'!$D$55</definedName>
    <definedName name="CRFRHACPTEH__621_____RRDANN0\FINESS_ET">'EHPAD-AJ_TH-A'!$E$55</definedName>
    <definedName name="CRFRHACPTEH__621_____RRDANN0\Id_CR_SF_">'EHPAD_SH-A_SF'!$E$55</definedName>
    <definedName name="CRFRHACPTEH__62421___PRDANN0\FINESS_ET">'EHPAD-AJ_TH-A'!$D$59</definedName>
    <definedName name="CRFRHACPTEH__62421___PRDANN0\Id_CR_SF_">'EHPAD_SH-A_SF'!$D$59</definedName>
    <definedName name="CRFRHACPTEH__62421___RRDANN0\FINESS_ET">'EHPAD-AJ_TH-A'!$E$59</definedName>
    <definedName name="CRFRHACPTEH__62421___RRDANN0\Id_CR_SF_">'EHPAD_SH-A_SF'!$E$59</definedName>
    <definedName name="CRFRHACPTEH__628_____PRDANN0\FINESS_ET">'EHPAD-AJ_TH-A'!$D$60</definedName>
    <definedName name="CRFRHACPTEH__628_____PRDANN0\Id_CR_SF_">'EHPAD_SH-A_SF'!$D$60</definedName>
    <definedName name="CRFRHACPTEH__628_____RRDANN0\FINESS_ET">'EHPAD-AJ_TH-A'!$E$60</definedName>
    <definedName name="CRFRHACPTEH__628_____RRDANN0\Id_CR_SF_">'EHPAD_SH-A_SF'!$E$60</definedName>
    <definedName name="CRFRHACPTEH__6281____PRDANN0\FINESS_ET">'EHPAD-AJ_TH-A'!$D$63</definedName>
    <definedName name="CRFRHACPTEH__6281____PRDANN0\Id_CR_SF_">'EHPAD_SH-A_SF'!$D$63</definedName>
    <definedName name="CRFRHACPTEH__6281____RRDANN0\FINESS_ET">'EHPAD-AJ_TH-A'!$E$63</definedName>
    <definedName name="CRFRHACPTEH__6281____RRDANN0\Id_CR_SF_">'EHPAD_SH-A_SF'!$E$63</definedName>
    <definedName name="CRFRHACPTEH__6283____PRDANN0\FINESS_ET">'EHPAD-AJ_TH-A'!$D$66</definedName>
    <definedName name="CRFRHACPTEH__6283____PRDANN0\Id_CR_SF_">'EHPAD_SH-A_SF'!$D$66</definedName>
    <definedName name="CRFRHACPTEH__6283____RRDANN0\FINESS_ET">'EHPAD-AJ_TH-A'!$E$66</definedName>
    <definedName name="CRFRHACPTEH__6283____RRDANN0\Id_CR_SF_">'EHPAD_SH-A_SF'!$E$66</definedName>
    <definedName name="CRFRHACPTEH__6288____PRDANN0\FINESS_ET">'EHPAD-AJ_TH-A'!$D$67</definedName>
    <definedName name="CRFRHACPTEH__6288____PRDANN0\Id_CR_SF_">'EHPAD_SH-A_SF'!$D$67</definedName>
    <definedName name="CRFRHACPTEH__6288____RRDANN0\FINESS_ET">'EHPAD-AJ_TH-A'!$E$67</definedName>
    <definedName name="CRFRHACPTEH__6288____RRDANN0\Id_CR_SF_">'EHPAD_SH-A_SF'!$E$67</definedName>
    <definedName name="CRFRHACPTEH__631_____PRDANN0\FINESS_ET">'EHPAD-AJ_TH-A'!$D$68</definedName>
    <definedName name="CRFRHACPTEH__631_____PRDANN0\Id_CR_SF_">'EHPAD_SH-A_SF'!$D$68</definedName>
    <definedName name="CRFRHACPTEH__631_____RRDANN0\FINESS_ET">'EHPAD-AJ_TH-A'!$E$68</definedName>
    <definedName name="CRFRHACPTEH__631_____RRDANN0\Id_CR_SF_">'EHPAD_SH-A_SF'!$E$68</definedName>
    <definedName name="CRFRHACPTEH__631ASH__PRDANN0\FINESS_ET">'EHPAD-AJ_TH-A'!$D$71</definedName>
    <definedName name="CRFRHACPTEH__631ASH__PRDANN0\Id_CR_SF_">'EHPAD_SH-A_SF'!$D$71</definedName>
    <definedName name="CRFRHACPTEH__631ASH__RRDANN0\FINESS_ET">'EHPAD-AJ_TH-A'!$E$71</definedName>
    <definedName name="CRFRHACPTEH__631ASH__RRDANN0\Id_CR_SF_">'EHPAD_SH-A_SF'!$E$71</definedName>
    <definedName name="CRFRHACPTEH__633_____PRDANN0\FINESS_ET">'EHPAD-AJ_TH-A'!$D$75</definedName>
    <definedName name="CRFRHACPTEH__633_____PRDANN0\Id_CR_SF_">'EHPAD_SH-A_SF'!$D$75</definedName>
    <definedName name="CRFRHACPTEH__633_____RRDANN0\FINESS_ET">'EHPAD-AJ_TH-A'!$E$75</definedName>
    <definedName name="CRFRHACPTEH__633_____RRDANN0\Id_CR_SF_">'EHPAD_SH-A_SF'!$E$75</definedName>
    <definedName name="CRFRHACPTEH__633ASH__PRDANN0\FINESS_ET">'EHPAD-AJ_TH-A'!$D$78</definedName>
    <definedName name="CRFRHACPTEH__633ASH__PRDANN0\Id_CR_SF_">'EHPAD_SH-A_SF'!$D$78</definedName>
    <definedName name="CRFRHACPTEH__633ASH__RRDANN0\FINESS_ET">'EHPAD-AJ_TH-A'!$E$78</definedName>
    <definedName name="CRFRHACPTEH__633ASH__RRDANN0\Id_CR_SF_">'EHPAD_SH-A_SF'!$E$78</definedName>
    <definedName name="CRFRHACPTEH__635_____PRDANN0\FINESS_ET">'EHPAD-AJ_TH-A'!$D$82</definedName>
    <definedName name="CRFRHACPTEH__635_____PRDANN0\Id_CR_SF_">'EHPAD_SH-A_SF'!$D$82</definedName>
    <definedName name="CRFRHACPTEH__635_____RRDANN0\FINESS_ET">'EHPAD-AJ_TH-A'!$E$82</definedName>
    <definedName name="CRFRHACPTEH__635_____RRDANN0\Id_CR_SF_">'EHPAD_SH-A_SF'!$E$82</definedName>
    <definedName name="CRFRHACPTEH__637_____PRDANN0\FINESS_ET">'EHPAD-AJ_TH-A'!$D$83</definedName>
    <definedName name="CRFRHACPTEH__637_____PRDANN0\Id_CR_SF_">'EHPAD_SH-A_SF'!$D$83</definedName>
    <definedName name="CRFRHACPTEH__637_____RRDANN0\FINESS_ET">'EHPAD-AJ_TH-A'!$E$83</definedName>
    <definedName name="CRFRHACPTEH__637_____RRDANN0\Id_CR_SF_">'EHPAD_SH-A_SF'!$E$83</definedName>
    <definedName name="CRFRHACPTEH__64______PRDANN0\FINESS_ET">'EHPAD-AJ_TH-A'!$D$86</definedName>
    <definedName name="CRFRHACPTEH__64______PRDANN0\Id_CR_SF_">'EHPAD_SH-A_SF'!$D$86</definedName>
    <definedName name="CRFRHACPTEH__64______RRDANN0\FINESS_ET">'EHPAD-AJ_TH-A'!$E$86</definedName>
    <definedName name="CRFRHACPTEH__64______RRDANN0\Id_CR_SF_">'EHPAD_SH-A_SF'!$E$86</definedName>
    <definedName name="CRFRHACPTEH__6419_29_PRDANN0\FINESS_ET">'EHPAD-AJ_TH-A'!$D$135</definedName>
    <definedName name="CRFRHACPTEH__6419_29_PRDANN0\Id_CR_SF_">'EHPAD_SH-A_SF'!$D$135</definedName>
    <definedName name="CRFRHACPTEH__6419_29_RRDANN0\FINESS_ET">'EHPAD-AJ_TH-A'!$E$135</definedName>
    <definedName name="CRFRHACPTEH__6419_29_RRDANN0\Id_CR_SF_">'EHPAD_SH-A_SF'!$E$135</definedName>
    <definedName name="CRFRHACPTEH__6459_69_PRDANN0\FINESS_ET">'EHPAD-AJ_TH-A'!$D$136</definedName>
    <definedName name="CRFRHACPTEH__6459_69_PRDANN0\Id_CR_SF_">'EHPAD_SH-A_SF'!$D$136</definedName>
    <definedName name="CRFRHACPTEH__6459_69_RRDANN0\FINESS_ET">'EHPAD-AJ_TH-A'!$E$136</definedName>
    <definedName name="CRFRHACPTEH__6459_69_RRDANN0\Id_CR_SF_">'EHPAD_SH-A_SF'!$E$136</definedName>
    <definedName name="CRFRHACPTEH__6489____PRDANN0\FINESS_ET">'EHPAD-AJ_TH-A'!$D$137</definedName>
    <definedName name="CRFRHACPTEH__6489____PRDANN0\Id_CR_SF_">'EHPAD_SH-A_SF'!$D$137</definedName>
    <definedName name="CRFRHACPTEH__6489____RRDANN0\FINESS_ET">'EHPAD-AJ_TH-A'!$E$137</definedName>
    <definedName name="CRFRHACPTEH__6489____RRDANN0\Id_CR_SF_">'EHPAD_SH-A_SF'!$E$137</definedName>
    <definedName name="CRFRHACPTEH__64ASH___PRDANN0\FINESS_ET">'EHPAD-AJ_TH-A'!$D$89</definedName>
    <definedName name="CRFRHACPTEH__64ASH___PRDANN0\Id_CR_SF_">'EHPAD_SH-A_SF'!$D$89</definedName>
    <definedName name="CRFRHACPTEH__64ASH___RRDANN0\FINESS_ET">'EHPAD-AJ_TH-A'!$E$89</definedName>
    <definedName name="CRFRHACPTEH__64ASH___RRDANN0\Id_CR_SF_">'EHPAD_SH-A_SF'!$E$89</definedName>
    <definedName name="CRFRHACPTEH__65______PRDANN0\FINESS_ET">'EHPAD-AJ_TH-A'!$D$93</definedName>
    <definedName name="CRFRHACPTEH__65______PRDANN0\Id_CR_SF_">'EHPAD_SH-A_SF'!$D$93</definedName>
    <definedName name="CRFRHACPTEH__65______RRDANN0\FINESS_ET">'EHPAD-AJ_TH-A'!$E$93</definedName>
    <definedName name="CRFRHACPTEH__65______RRDANN0\Id_CR_SF_">'EHPAD_SH-A_SF'!$E$93</definedName>
    <definedName name="CRFRHACPTEH__66______PRDANN0\FINESS_ET">'EHPAD-AJ_TH-A'!$D$94</definedName>
    <definedName name="CRFRHACPTEH__66______PRDANN0\Id_CR_SF_">'EHPAD_SH-A_SF'!$D$94</definedName>
    <definedName name="CRFRHACPTEH__66______RRDANN0\FINESS_ET">'EHPAD-AJ_TH-A'!$E$94</definedName>
    <definedName name="CRFRHACPTEH__66______RRDANN0\Id_CR_SF_">'EHPAD_SH-A_SF'!$E$94</definedName>
    <definedName name="CRFRHACPTEH__6611C___PRDANN0\FINESS_ET">'EHPAD-AJ_TH-A'!$D$95</definedName>
    <definedName name="CRFRHACPTEH__6611C___PRDANN0\Id_CR_SF_">'EHPAD_SH-A_SF'!$D$95</definedName>
    <definedName name="CRFRHACPTEH__6611C___RRDANN0\FINESS_ET">'EHPAD-AJ_TH-A'!$E$95</definedName>
    <definedName name="CRFRHACPTEH__6611C___RRDANN0\Id_CR_SF_">'EHPAD_SH-A_SF'!$E$95</definedName>
    <definedName name="CRFRHACPTEH__6611P___PRDANN0\FINESS_ET">'EHPAD-AJ_TH-A'!$D$138</definedName>
    <definedName name="CRFRHACPTEH__6611P___PRDANN0\Id_CR_SF_">'EHPAD_SH-A_SF'!$D$138</definedName>
    <definedName name="CRFRHACPTEH__6611P___RRDANN0\FINESS_ET">'EHPAD-AJ_TH-A'!$E$138</definedName>
    <definedName name="CRFRHACPTEH__6611P___RRDANN0\Id_CR_SF_">'EHPAD_SH-A_SF'!$E$138</definedName>
    <definedName name="CRFRHACPTEH__67______PRDANN0\FINESS_ET">'EHPAD-AJ_TH-A'!$D$96</definedName>
    <definedName name="CRFRHACPTEH__67______PRDANN0\Id_CR_SF_">'EHPAD_SH-A_SF'!$D$96</definedName>
    <definedName name="CRFRHACPTEH__67______RRDANN0\FINESS_ET">'EHPAD-AJ_TH-A'!$E$96</definedName>
    <definedName name="CRFRHACPTEH__67______RRDANN0\Id_CR_SF_">'EHPAD_SH-A_SF'!$E$96</definedName>
    <definedName name="CRFRHACPTEH__6811____PRDANN0\FINESS_ET">'EHPAD-AJ_TH-A'!$D$97</definedName>
    <definedName name="CRFRHACPTEH__6811____PRDANN0\Id_CR_SF_">'EHPAD_SH-A_SF'!$D$97</definedName>
    <definedName name="CRFRHACPTEH__6811____RRDANN0\FINESS_ET">'EHPAD-AJ_TH-A'!$E$97</definedName>
    <definedName name="CRFRHACPTEH__6811____RRDANN0\Id_CR_SF_">'EHPAD_SH-A_SF'!$E$97</definedName>
    <definedName name="CRFRHACPTEH__6812____PRDANN0\FINESS_ET">'EHPAD-AJ_TH-A'!$D$98</definedName>
    <definedName name="CRFRHACPTEH__6812____PRDANN0\Id_CR_SF_">'EHPAD_SH-A_SF'!$D$98</definedName>
    <definedName name="CRFRHACPTEH__6812____RRDANN0\FINESS_ET">'EHPAD-AJ_TH-A'!$E$98</definedName>
    <definedName name="CRFRHACPTEH__6812____RRDANN0\Id_CR_SF_">'EHPAD_SH-A_SF'!$E$98</definedName>
    <definedName name="CRFRHACPTEH__6815____PRDANN0\FINESS_ET">'EHPAD-AJ_TH-A'!$D$99</definedName>
    <definedName name="CRFRHACPTEH__6815____PRDANN0\Id_CR_SF_">'EHPAD_SH-A_SF'!$D$99</definedName>
    <definedName name="CRFRHACPTEH__6815____RRDANN0\FINESS_ET">'EHPAD-AJ_TH-A'!$E$99</definedName>
    <definedName name="CRFRHACPTEH__6815____RRDANN0\Id_CR_SF_">'EHPAD_SH-A_SF'!$E$99</definedName>
    <definedName name="CRFRHACPTEH__6816____PRDANN0\FINESS_ET">'EHPAD-AJ_TH-A'!$D$100</definedName>
    <definedName name="CRFRHACPTEH__6816____PRDANN0\Id_CR_SF_">'EHPAD_SH-A_SF'!$D$100</definedName>
    <definedName name="CRFRHACPTEH__6816____RRDANN0\FINESS_ET">'EHPAD-AJ_TH-A'!$E$100</definedName>
    <definedName name="CRFRHACPTEH__6816____RRDANN0\Id_CR_SF_">'EHPAD_SH-A_SF'!$E$100</definedName>
    <definedName name="CRFRHACPTEH__6817____PRDANN0\FINESS_ET">'EHPAD-AJ_TH-A'!$D$101</definedName>
    <definedName name="CRFRHACPTEH__6817____PRDANN0\Id_CR_SF_">'EHPAD_SH-A_SF'!$D$101</definedName>
    <definedName name="CRFRHACPTEH__6817____RRDANN0\FINESS_ET">'EHPAD-AJ_TH-A'!$E$101</definedName>
    <definedName name="CRFRHACPTEH__6817____RRDANN0\Id_CR_SF_">'EHPAD_SH-A_SF'!$E$101</definedName>
    <definedName name="CRFRHACPTEH__686_____PRDANN0\FINESS_ET">'EHPAD-AJ_TH-A'!$D$102</definedName>
    <definedName name="CRFRHACPTEH__686_____PRDANN0\Id_CR_SF_">'EHPAD_SH-A_SF'!$D$102</definedName>
    <definedName name="CRFRHACPTEH__686_____RRDANN0\FINESS_ET">'EHPAD-AJ_TH-A'!$E$102</definedName>
    <definedName name="CRFRHACPTEH__686_____RRDANN0\Id_CR_SF_">'EHPAD_SH-A_SF'!$E$102</definedName>
    <definedName name="CRFRHACPTEH__687_____PRDANN0\FINESS_ET">'EHPAD-AJ_TH-A'!$D$103</definedName>
    <definedName name="CRFRHACPTEH__687_____PRDANN0\Id_CR_SF_">'EHPAD_SH-A_SF'!$D$103</definedName>
    <definedName name="CRFRHACPTEH__687_____RRDANN0\FINESS_ET">'EHPAD-AJ_TH-A'!$E$103</definedName>
    <definedName name="CRFRHACPTEH__687_____RRDANN0\Id_CR_SF_">'EHPAD_SH-A_SF'!$E$103</definedName>
    <definedName name="CRFRHACPTEH__68741___PRDANN0\FINESS_ET">'EHPAD-AJ_TH-A'!$D$104</definedName>
    <definedName name="CRFRHACPTEH__68741___PRDANN0\Id_CR_SF_">'EHPAD_SH-A_SF'!$D$104</definedName>
    <definedName name="CRFRHACPTEH__68741___RRDANN0\FINESS_ET">'EHPAD-AJ_TH-A'!$E$104</definedName>
    <definedName name="CRFRHACPTEH__68741___RRDANN0\Id_CR_SF_">'EHPAD_SH-A_SF'!$E$104</definedName>
    <definedName name="CRFRHACPTEH__68742___PRDANN0\FINESS_ET">'EHPAD-AJ_TH-A'!$D$105</definedName>
    <definedName name="CRFRHACPTEH__68742___PRDANN0\Id_CR_SF_">'EHPAD_SH-A_SF'!$D$105</definedName>
    <definedName name="CRFRHACPTEH__68742___RRDANN0\FINESS_ET">'EHPAD-AJ_TH-A'!$E$105</definedName>
    <definedName name="CRFRHACPTEH__68742___RRDANN0\Id_CR_SF_">'EHPAD_SH-A_SF'!$E$105</definedName>
    <definedName name="CRFRHACPTEH__689_____PRDANN0\FINESS_ET">'EHPAD-AJ_TH-A'!$D$106</definedName>
    <definedName name="CRFRHACPTEH__689_____PRDANN0\Id_CR_SF_">'EHPAD_SH-A_SF'!$D$106</definedName>
    <definedName name="CRFRHACPTEH__689_____RRDANN0\FINESS_ET">'EHPAD-AJ_TH-A'!$E$106</definedName>
    <definedName name="CRFRHACPTEH__689_____RRDANN0\Id_CR_SF_">'EHPAD_SH-A_SF'!$E$106</definedName>
    <definedName name="CRFRHACPTEH__70______PRDANN0\FINESS_ET">'EHPAD-AJ_TH-A'!$D$128</definedName>
    <definedName name="CRFRHACPTEH__70______PRDANN0\Id_CR_SF_">'EHPAD_SH-A_SF'!$D$128</definedName>
    <definedName name="CRFRHACPTEH__70______RRDANN0\FINESS_ET">'EHPAD-AJ_TH-A'!$E$128</definedName>
    <definedName name="CRFRHACPTEH__70______RRDANN0\Id_CR_SF_">'EHPAD_SH-A_SF'!$E$128</definedName>
    <definedName name="CRFRHACPTEH__709_____PRDANN0\FINESS_ET">'EHPAD-AJ_TH-A'!$D$43</definedName>
    <definedName name="CRFRHACPTEH__709_____PRDANN0\Id_CR_SF_">'EHPAD_SH-A_SF'!$D$43</definedName>
    <definedName name="CRFRHACPTEH__709_____RRDANN0\FINESS_ET">'EHPAD-AJ_TH-A'!$E$43</definedName>
    <definedName name="CRFRHACPTEH__709_____RRDANN0\Id_CR_SF_">'EHPAD_SH-A_SF'!$E$43</definedName>
    <definedName name="CRFRHACPTEH__71______PRDANN0\FINESS_ET">'EHPAD-AJ_TH-A'!$D$129</definedName>
    <definedName name="CRFRHACPTEH__71______PRDANN0\Id_CR_SF_">'EHPAD_SH-A_SF'!$D$129</definedName>
    <definedName name="CRFRHACPTEH__71______RRDANN0\FINESS_ET">'EHPAD-AJ_TH-A'!$E$129</definedName>
    <definedName name="CRFRHACPTEH__71______RRDANN0\Id_CR_SF_">'EHPAD_SH-A_SF'!$E$129</definedName>
    <definedName name="CRFRHACPTEH__713_____PRDANN0\FINESS_ET">'EHPAD-AJ_TH-A'!$D$44</definedName>
    <definedName name="CRFRHACPTEH__713_____PRDANN0\Id_CR_SF_">'EHPAD_SH-A_SF'!$D$44</definedName>
    <definedName name="CRFRHACPTEH__713_____RRDANN0\FINESS_ET">'EHPAD-AJ_TH-A'!$E$44</definedName>
    <definedName name="CRFRHACPTEH__713_____RRDANN0\Id_CR_SF_">'EHPAD_SH-A_SF'!$E$44</definedName>
    <definedName name="CRFRHACPTEH__72______PRDANN0\FINESS_ET">'EHPAD-AJ_TH-A'!$D$130</definedName>
    <definedName name="CRFRHACPTEH__72______PRDANN0\Id_CR_SF_">'EHPAD_SH-A_SF'!$D$130</definedName>
    <definedName name="CRFRHACPTEH__72______RRDANN0\FINESS_ET">'EHPAD-AJ_TH-A'!$E$130</definedName>
    <definedName name="CRFRHACPTEH__72______RRDANN0\Id_CR_SF_">'EHPAD_SH-A_SF'!$E$130</definedName>
    <definedName name="CRFRHACPTEH__732_____PRDANN0\FINESS_ET">'EHPAD-AJ_TH-A'!$D$115</definedName>
    <definedName name="CRFRHACPTEH__732_____PRDANN0\Id_CR_SF_">'EHPAD_SH-A_SF'!$D$115</definedName>
    <definedName name="CRFRHACPTEH__732_____RRDANN0\FINESS_ET">'EHPAD-AJ_TH-A'!$E$115</definedName>
    <definedName name="CRFRHACPTEH__732_____RRDANN0\Id_CR_SF_">'EHPAD_SH-A_SF'!$E$115</definedName>
    <definedName name="CRFRHACPTEH__7351____PRDANN0\FINESS_ET">'EHPAD-AJ_TH-A'!$D$117</definedName>
    <definedName name="CRFRHACPTEH__7351____PRDANN0\Id_CR_SF_">'EHPAD_SH-A_SF'!$D$117</definedName>
    <definedName name="CRFRHACPTEH__7351____RRDANN0\FINESS_ET">'EHPAD-AJ_TH-A'!$E$117</definedName>
    <definedName name="CRFRHACPTEH__7351____RRDANN0\Id_CR_SF_">'EHPAD_SH-A_SF'!$E$117</definedName>
    <definedName name="CRFRHACPTEH__7351125_PRDANN0\FINESS_ET">'EHPAD-AJ_TH-A'!$D$118</definedName>
    <definedName name="CRFRHACPTEH__7351125_PRDANN0\Id_CR_SF_">'EHPAD_SH-A_SF'!$D$118</definedName>
    <definedName name="CRFRHACPTEH__7351125_RRDANN0\FINESS_ET">'EHPAD-AJ_TH-A'!$E$118</definedName>
    <definedName name="CRFRHACPTEH__7351125_RRDANN0\Id_CR_SF_">'EHPAD_SH-A_SF'!$E$118</definedName>
    <definedName name="CRFRHACPTEH__7352____PRDANN0\FINESS_ET">'EHPAD-AJ_TH-A'!$D$119</definedName>
    <definedName name="CRFRHACPTEH__7352____PRDANN0\Id_CR_SF_">'EHPAD_SH-A_SF'!$D$119</definedName>
    <definedName name="CRFRHACPTEH__7352____RRDANN0\FINESS_ET">'EHPAD-AJ_TH-A'!$E$119</definedName>
    <definedName name="CRFRHACPTEH__7352____RRDANN0\Id_CR_SF_">'EHPAD_SH-A_SF'!$E$119</definedName>
    <definedName name="CRFRHACPTEH__7353____PRDANN0\FINESS_ET">'EHPAD-AJ_TH-A'!$D$123</definedName>
    <definedName name="CRFRHACPTEH__7353____PRDANN0\Id_CR_SF_">'EHPAD_SH-A_SF'!$D$123</definedName>
    <definedName name="CRFRHACPTEH__7353____RRDANN0\FINESS_ET">'EHPAD-AJ_TH-A'!$E$123</definedName>
    <definedName name="CRFRHACPTEH__7353____RRDANN0\Id_CR_SF_">'EHPAD_SH-A_SF'!$E$123</definedName>
    <definedName name="CRFRHACPTEH__7358____PRDANN0\FINESS_ET">'EHPAD-AJ_TH-A'!$D$125</definedName>
    <definedName name="CRFRHACPTEH__7358____PRDANN0\Id_CR_SF_">'EHPAD_SH-A_SF'!$D$125</definedName>
    <definedName name="CRFRHACPTEH__7358____RRDANN0\FINESS_ET">'EHPAD-AJ_TH-A'!$E$125</definedName>
    <definedName name="CRFRHACPTEH__7358____RRDANN0\Id_CR_SF_">'EHPAD_SH-A_SF'!$E$125</definedName>
    <definedName name="CRFRHACPTEH__738_____PRDANN0\FINESS_ET">'EHPAD-AJ_TH-A'!$D$126</definedName>
    <definedName name="CRFRHACPTEH__738_____PRDANN0\Id_CR_SF_">'EHPAD_SH-A_SF'!$D$126</definedName>
    <definedName name="CRFRHACPTEH__738_____RRDANN0\FINESS_ET">'EHPAD-AJ_TH-A'!$E$126</definedName>
    <definedName name="CRFRHACPTEH__738_____RRDANN0\Id_CR_SF_">'EHPAD_SH-A_SF'!$E$126</definedName>
    <definedName name="CRFRHACPTEH__74______PRDANN0\FINESS_ET">'EHPAD-AJ_TH-A'!$D$131</definedName>
    <definedName name="CRFRHACPTEH__74______PRDANN0\Id_CR_SF_">'EHPAD_SH-A_SF'!$D$131</definedName>
    <definedName name="CRFRHACPTEH__74______RRDANN0\FINESS_ET">'EHPAD-AJ_TH-A'!$E$131</definedName>
    <definedName name="CRFRHACPTEH__74______RRDANN0\Id_CR_SF_">'EHPAD_SH-A_SF'!$E$131</definedName>
    <definedName name="CRFRHACPTEH__75______PRDANN0\FINESS_ET">'EHPAD-AJ_TH-A'!$D$132</definedName>
    <definedName name="CRFRHACPTEH__75______PRDANN0\Id_CR_SF_">'EHPAD_SH-A_SF'!$D$132</definedName>
    <definedName name="CRFRHACPTEH__75______RRDANN0\FINESS_ET">'EHPAD-AJ_TH-A'!$E$132</definedName>
    <definedName name="CRFRHACPTEH__75______RRDANN0\Id_CR_SF_">'EHPAD_SH-A_SF'!$E$132</definedName>
    <definedName name="CRFRHACPTEH__76______PRDANN0\FINESS_ET">'EHPAD-AJ_TH-A'!$D$140</definedName>
    <definedName name="CRFRHACPTEH__76______PRDANN0\Id_CR_SF_">'EHPAD_SH-A_SF'!$D$140</definedName>
    <definedName name="CRFRHACPTEH__76______RRDANN0\FINESS_ET">'EHPAD-AJ_TH-A'!$E$140</definedName>
    <definedName name="CRFRHACPTEH__76______RRDANN0\Id_CR_SF_">'EHPAD_SH-A_SF'!$E$140</definedName>
    <definedName name="CRFRHACPTEH__771_____PRDANN0\FINESS_ET">'EHPAD-AJ_TH-A'!$D$141</definedName>
    <definedName name="CRFRHACPTEH__771_____PRDANN0\Id_CR_SF_">'EHPAD_SH-A_SF'!$D$141</definedName>
    <definedName name="CRFRHACPTEH__771_____RRDANN0\FINESS_ET">'EHPAD-AJ_TH-A'!$E$141</definedName>
    <definedName name="CRFRHACPTEH__771_____RRDANN0\Id_CR_SF_">'EHPAD_SH-A_SF'!$E$141</definedName>
    <definedName name="CRFRHACPTEH__773_____PRDANN0\FINESS_ET">'EHPAD-AJ_TH-A'!$D$142</definedName>
    <definedName name="CRFRHACPTEH__773_____PRDANN0\Id_CR_SF_">'EHPAD_SH-A_SF'!$D$142</definedName>
    <definedName name="CRFRHACPTEH__773_____RRDANN0\FINESS_ET">'EHPAD-AJ_TH-A'!$E$142</definedName>
    <definedName name="CRFRHACPTEH__773_____RRDANN0\Id_CR_SF_">'EHPAD_SH-A_SF'!$E$142</definedName>
    <definedName name="CRFRHACPTEH__775_____PRDANN0\FINESS_ET">'EHPAD-AJ_TH-A'!$D$143</definedName>
    <definedName name="CRFRHACPTEH__775_____PRDANN0\Id_CR_SF_">'EHPAD_SH-A_SF'!$D$143</definedName>
    <definedName name="CRFRHACPTEH__775_____RRDANN0\FINESS_ET">'EHPAD-AJ_TH-A'!$E$143</definedName>
    <definedName name="CRFRHACPTEH__775_____RRDANN0\Id_CR_SF_">'EHPAD_SH-A_SF'!$E$143</definedName>
    <definedName name="CRFRHACPTEH__777_____PRDANN0\FINESS_ET">'EHPAD-AJ_TH-A'!$D$144</definedName>
    <definedName name="CRFRHACPTEH__777_____PRDANN0\Id_CR_SF_">'EHPAD_SH-A_SF'!$D$144</definedName>
    <definedName name="CRFRHACPTEH__777_____RRDANN0\FINESS_ET">'EHPAD-AJ_TH-A'!$E$144</definedName>
    <definedName name="CRFRHACPTEH__777_____RRDANN0\Id_CR_SF_">'EHPAD_SH-A_SF'!$E$144</definedName>
    <definedName name="CRFRHACPTEH__778_____PRDANN0\FINESS_ET">'EHPAD-AJ_TH-A'!$D$145</definedName>
    <definedName name="CRFRHACPTEH__778_____PRDANN0\Id_CR_SF_">'EHPAD_SH-A_SF'!$D$145</definedName>
    <definedName name="CRFRHACPTEH__778_____RRDANN0\FINESS_ET">'EHPAD-AJ_TH-A'!$E$145</definedName>
    <definedName name="CRFRHACPTEH__778_____RRDANN0\Id_CR_SF_">'EHPAD_SH-A_SF'!$E$145</definedName>
    <definedName name="CRFRHACPTEH__7811____PRDANN0\FINESS_ET">'EHPAD-AJ_TH-A'!$D$146</definedName>
    <definedName name="CRFRHACPTEH__7811____PRDANN0\Id_CR_SF_">'EHPAD_SH-A_SF'!$D$146</definedName>
    <definedName name="CRFRHACPTEH__7811____RRDANN0\FINESS_ET">'EHPAD-AJ_TH-A'!$E$146</definedName>
    <definedName name="CRFRHACPTEH__7811____RRDANN0\Id_CR_SF_">'EHPAD_SH-A_SF'!$E$146</definedName>
    <definedName name="CRFRHACPTEH__7815____PRDANN0\FINESS_ET">'EHPAD-AJ_TH-A'!$D$147</definedName>
    <definedName name="CRFRHACPTEH__7815____PRDANN0\Id_CR_SF_">'EHPAD_SH-A_SF'!$D$147</definedName>
    <definedName name="CRFRHACPTEH__7815____RRDANN0\FINESS_ET">'EHPAD-AJ_TH-A'!$E$147</definedName>
    <definedName name="CRFRHACPTEH__7815____RRDANN0\Id_CR_SF_">'EHPAD_SH-A_SF'!$E$147</definedName>
    <definedName name="CRFRHACPTEH__7816____PRDANN0\FINESS_ET">'EHPAD-AJ_TH-A'!$D$148</definedName>
    <definedName name="CRFRHACPTEH__7816____PRDANN0\Id_CR_SF_">'EHPAD_SH-A_SF'!$D$148</definedName>
    <definedName name="CRFRHACPTEH__7816____RRDANN0\FINESS_ET">'EHPAD-AJ_TH-A'!$E$148</definedName>
    <definedName name="CRFRHACPTEH__7816____RRDANN0\Id_CR_SF_">'EHPAD_SH-A_SF'!$E$148</definedName>
    <definedName name="CRFRHACPTEH__7817____PRDANN0\FINESS_ET">'EHPAD-AJ_TH-A'!$D$149</definedName>
    <definedName name="CRFRHACPTEH__7817____PRDANN0\Id_CR_SF_">'EHPAD_SH-A_SF'!$D$149</definedName>
    <definedName name="CRFRHACPTEH__7817____RRDANN0\FINESS_ET">'EHPAD-AJ_TH-A'!$E$149</definedName>
    <definedName name="CRFRHACPTEH__7817____RRDANN0\Id_CR_SF_">'EHPAD_SH-A_SF'!$E$149</definedName>
    <definedName name="CRFRHACPTEH__786_____PRDANN0\FINESS_ET">'EHPAD-AJ_TH-A'!$D$150</definedName>
    <definedName name="CRFRHACPTEH__786_____PRDANN0\Id_CR_SF_">'EHPAD_SH-A_SF'!$D$150</definedName>
    <definedName name="CRFRHACPTEH__786_____RRDANN0\FINESS_ET">'EHPAD-AJ_TH-A'!$E$150</definedName>
    <definedName name="CRFRHACPTEH__786_____RRDANN0\Id_CR_SF_">'EHPAD_SH-A_SF'!$E$150</definedName>
    <definedName name="CRFRHACPTEH__787_____PRDANN0\FINESS_ET">'EHPAD-AJ_TH-A'!$D$151</definedName>
    <definedName name="CRFRHACPTEH__787_____PRDANN0\Id_CR_SF_">'EHPAD_SH-A_SF'!$D$151</definedName>
    <definedName name="CRFRHACPTEH__787_____RRDANN0\FINESS_ET">'EHPAD-AJ_TH-A'!$E$151</definedName>
    <definedName name="CRFRHACPTEH__787_____RRDANN0\Id_CR_SF_">'EHPAD_SH-A_SF'!$E$151</definedName>
    <definedName name="CRFRHACPTEH__78741___PRDANN0\FINESS_ET">'EHPAD-AJ_TH-A'!$D$152</definedName>
    <definedName name="CRFRHACPTEH__78741___PRDANN0\Id_CR_SF_">'EHPAD_SH-A_SF'!$D$152</definedName>
    <definedName name="CRFRHACPTEH__78741___RRDANN0\FINESS_ET">'EHPAD-AJ_TH-A'!$E$152</definedName>
    <definedName name="CRFRHACPTEH__78741___RRDANN0\Id_CR_SF_">'EHPAD_SH-A_SF'!$E$152</definedName>
    <definedName name="CRFRHACPTEH__78742___PRDANN0\FINESS_ET">'EHPAD-AJ_TH-A'!$D$153</definedName>
    <definedName name="CRFRHACPTEH__78742___PRDANN0\Id_CR_SF_">'EHPAD_SH-A_SF'!$D$153</definedName>
    <definedName name="CRFRHACPTEH__78742___RRDANN0\FINESS_ET">'EHPAD-AJ_TH-A'!$E$153</definedName>
    <definedName name="CRFRHACPTEH__78742___RRDANN0\Id_CR_SF_">'EHPAD_SH-A_SF'!$E$153</definedName>
    <definedName name="CRFRHACPTEH__789_____PRDANN0\FINESS_ET">'EHPAD-AJ_TH-A'!$D$154</definedName>
    <definedName name="CRFRHACPTEH__789_____PRDANN0\Id_CR_SF_">'EHPAD_SH-A_SF'!$D$154</definedName>
    <definedName name="CRFRHACPTEH__789_____RRDANN0\FINESS_ET">'EHPAD-AJ_TH-A'!$E$154</definedName>
    <definedName name="CRFRHACPTEH__789_____RRDANN0\Id_CR_SF_">'EHPAD_SH-A_SF'!$E$154</definedName>
    <definedName name="CRFRHACPTEH__79______PRDANN0\FINESS_ET">'EHPAD-AJ_TH-A'!$D$155</definedName>
    <definedName name="CRFRHACPTEH__79______PRDANN0\Id_CR_SF_">'EHPAD_SH-A_SF'!$D$155</definedName>
    <definedName name="CRFRHACPTEH__79______RRDANN0\FINESS_ET">'EHPAD-AJ_TH-A'!$E$155</definedName>
    <definedName name="CRFRHACPTEH__79______RRDANN0\Id_CR_SF_">'EHPAD_SH-A_SF'!$E$155</definedName>
    <definedName name="CRFRHACPTEH__DEFREPRIPRDANN0\FINESS_ET">'EHPAD-AJ_TH-A'!$D$160</definedName>
    <definedName name="CRFRHACPTEH__DEFREPRIPRDANN0\Id_CR_SF_">'EHPAD_SH-A_SF'!$D$160</definedName>
    <definedName name="CRFRHACPTEH__DEFREPRIRRDANN0\FINESS_ET">'EHPAD-AJ_TH-A'!$E$160</definedName>
    <definedName name="CRFRHACPTEH__DEFREPRIRRDANN0\Id_CR_SF_">'EHPAD_SH-A_SF'!$E$160</definedName>
    <definedName name="CRFRHACPTEH__EXCREPRIPRDANN0\FINESS_ET">'EHPAD-AJ_TH-A'!$D$161</definedName>
    <definedName name="CRFRHACPTEH__EXCREPRIPRDANN0\Id_CR_SF_">'EHPAD_SH-A_SF'!$D$161</definedName>
    <definedName name="CRFRHACPTEH__EXCREPRIRRDANN0\FINESS_ET">'EHPAD-AJ_TH-A'!$E$161</definedName>
    <definedName name="CRFRHACPTEH__EXCREPRIRRDANN0\Id_CR_SF_">'EHPAD_SH-A_SF'!$E$161</definedName>
    <definedName name="CRFRHACPTEH__TOTCHA__RRDANN0\FINESS_ET">'EHPAD-AJ_TH-A'!$E$107</definedName>
    <definedName name="CRFRHACPTEH__TOTPDT__RRDANN0\FINESS_ET">'EHPAD-AJ_TH-A'!$E$156</definedName>
    <definedName name="CRFRHACPTES__60______PRDANN0\FINESS_ET">'EHPAD-AJ_TH-A'!$H$15</definedName>
    <definedName name="CRFRHACPTES__60______PRDANN0\Id_CR_SF_">'EHPAD_SH-A_SF'!$H$15</definedName>
    <definedName name="CRFRHACPTES__60______RRDANN0\FINESS_ET">'EHPAD-AJ_TH-A'!$I$15</definedName>
    <definedName name="CRFRHACPTES__60______RRDANN0\Id_CR_SF_">'EHPAD_SH-A_SF'!$I$15</definedName>
    <definedName name="CRFRHACPTES__602_____PRDANN0\FINESS_ET">'EHPAD-AJ_TH-A'!$H$16</definedName>
    <definedName name="CRFRHACPTES__602_____PRDANN0\Id_CR_SF_">'EHPAD_SH-A_SF'!$H$16</definedName>
    <definedName name="CRFRHACPTES__602_____RRDANN0\FINESS_ET">'EHPAD-AJ_TH-A'!$I$16</definedName>
    <definedName name="CRFRHACPTES__602_____RRDANN0\Id_CR_SF_">'EHPAD_SH-A_SF'!$I$16</definedName>
    <definedName name="CRFRHACPTES__6021____PRDANN0\FINESS_ET">'EHPAD-AJ_TH-A'!$H$17</definedName>
    <definedName name="CRFRHACPTES__6021____PRDANN0\Id_CR_SF_">'EHPAD_SH-A_SF'!$H$17</definedName>
    <definedName name="CRFRHACPTES__6021____RRDANN0\FINESS_ET">'EHPAD-AJ_TH-A'!$I$17</definedName>
    <definedName name="CRFRHACPTES__6021____RRDANN0\Id_CR_SF_">'EHPAD_SH-A_SF'!$I$17</definedName>
    <definedName name="CRFRHACPTES__603_____PRDANN0\FINESS_ET">'EHPAD-AJ_TH-A'!$H$25</definedName>
    <definedName name="CRFRHACPTES__603_____PRDANN0\Id_CR_SF_">'EHPAD_SH-A_SF'!$H$25</definedName>
    <definedName name="CRFRHACPTES__603_____RRDANN0\FINESS_ET">'EHPAD-AJ_TH-A'!$I$25</definedName>
    <definedName name="CRFRHACPTES__603_____RRDANN0\Id_CR_SF_">'EHPAD_SH-A_SF'!$I$25</definedName>
    <definedName name="CRFRHACPTES__60321___PRDANN0\FINESS_ET">'EHPAD-AJ_TH-A'!$H$26</definedName>
    <definedName name="CRFRHACPTES__60321___PRDANN0\Id_CR_SF_">'EHPAD_SH-A_SF'!$H$26</definedName>
    <definedName name="CRFRHACPTES__60321___RRDANN0\FINESS_ET">'EHPAD-AJ_TH-A'!$I$26</definedName>
    <definedName name="CRFRHACPTES__60321___RRDANN0\Id_CR_SF_">'EHPAD_SH-A_SF'!$I$26</definedName>
    <definedName name="CRFRHACPTES__603P____PRDANN0\FINESS_ET">'EHPAD-AJ_TH-A'!$H$133</definedName>
    <definedName name="CRFRHACPTES__603P____PRDANN0\Id_CR_SF_">'EHPAD_SH-A_SF'!$H$133</definedName>
    <definedName name="CRFRHACPTES__603P____RRDANN0\FINESS_ET">'EHPAD-AJ_TH-A'!$I$133</definedName>
    <definedName name="CRFRHACPTES__603P____RRDANN0\Id_CR_SF_">'EHPAD_SH-A_SF'!$I$133</definedName>
    <definedName name="CRFRHACPTES__606_____PRDANN0\FINESS_ET">'EHPAD-AJ_TH-A'!$H$34</definedName>
    <definedName name="CRFRHACPTES__606_____PRDANN0\Id_CR_SF_">'EHPAD_SH-A_SF'!$H$34</definedName>
    <definedName name="CRFRHACPTES__606_____RRDANN0\FINESS_ET">'EHPAD-AJ_TH-A'!$I$34</definedName>
    <definedName name="CRFRHACPTES__606_____RRDANN0\Id_CR_SF_">'EHPAD_SH-A_SF'!$I$34</definedName>
    <definedName name="CRFRHACPTES__6066____PRDANN0\FINESS_ET">'EHPAD-AJ_TH-A'!$H$42</definedName>
    <definedName name="CRFRHACPTES__6066____PRDANN0\Id_CR_SF_">'EHPAD_SH-A_SF'!$H$42</definedName>
    <definedName name="CRFRHACPTES__6066____RRDANN0\FINESS_ET">'EHPAD-AJ_TH-A'!$I$42</definedName>
    <definedName name="CRFRHACPTES__6066____RRDANN0\Id_CR_SF_">'EHPAD_SH-A_SF'!$I$42</definedName>
    <definedName name="CRFRHACPTES__609_19__PRDANN0\FINESS_ET">'EHPAD-AJ_TH-A'!$H$134</definedName>
    <definedName name="CRFRHACPTES__609_19__PRDANN0\Id_CR_SF_">'EHPAD_SH-A_SF'!$H$134</definedName>
    <definedName name="CRFRHACPTES__609_19__RRDANN0\FINESS_ET">'EHPAD-AJ_TH-A'!$I$134</definedName>
    <definedName name="CRFRHACPTES__609_19__RRDANN0\Id_CR_SF_">'EHPAD_SH-A_SF'!$I$134</definedName>
    <definedName name="CRFRHACPTES__61______PRDANN0\FINESS_ET">'EHPAD-AJ_TH-A'!$H$47</definedName>
    <definedName name="CRFRHACPTES__61______PRDANN0\Id_CR_SF_">'EHPAD_SH-A_SF'!$H$47</definedName>
    <definedName name="CRFRHACPTES__61______RRDANN0\FINESS_ET">'EHPAD-AJ_TH-A'!$I$47</definedName>
    <definedName name="CRFRHACPTES__61______RRDANN0\Id_CR_SF_">'EHPAD_SH-A_SF'!$I$47</definedName>
    <definedName name="CRFRHACPTES__6111____PRDANN0\FINESS_ET">'EHPAD-AJ_TH-A'!$H$48</definedName>
    <definedName name="CRFRHACPTES__6111____PRDANN0\Id_CR_SF_">'EHPAD_SH-A_SF'!$H$48</definedName>
    <definedName name="CRFRHACPTES__6111____RRDANN0\FINESS_ET">'EHPAD-AJ_TH-A'!$I$48</definedName>
    <definedName name="CRFRHACPTES__6111____RRDANN0\Id_CR_SF_">'EHPAD_SH-A_SF'!$I$48</definedName>
    <definedName name="CRFRHACPTES__61121___PRDANN0\FINESS_ET">'EHPAD-AJ_TH-A'!$H$49</definedName>
    <definedName name="CRFRHACPTES__61121___PRDANN0\Id_CR_SF_">'EHPAD_SH-A_SF'!$H$49</definedName>
    <definedName name="CRFRHACPTES__61121___RRDANN0\FINESS_ET">'EHPAD-AJ_TH-A'!$I$49</definedName>
    <definedName name="CRFRHACPTES__61121___RRDANN0\Id_CR_SF_">'EHPAD_SH-A_SF'!$I$49</definedName>
    <definedName name="CRFRHACPTES__61357___PRDANN0\FINESS_ET">'EHPAD-AJ_TH-A'!$H$50</definedName>
    <definedName name="CRFRHACPTES__61357___PRDANN0\Id_CR_SF_">'EHPAD_SH-A_SF'!$H$50</definedName>
    <definedName name="CRFRHACPTES__61357___RRDANN0\FINESS_ET">'EHPAD-AJ_TH-A'!$I$50</definedName>
    <definedName name="CRFRHACPTES__61357___RRDANN0\Id_CR_SF_">'EHPAD_SH-A_SF'!$I$50</definedName>
    <definedName name="CRFRHACPTES__61551___PRDANN0\FINESS_ET">'EHPAD-AJ_TH-A'!$H$51</definedName>
    <definedName name="CRFRHACPTES__61551___PRDANN0\Id_CR_SF_">'EHPAD_SH-A_SF'!$H$51</definedName>
    <definedName name="CRFRHACPTES__61551___RRDANN0\FINESS_ET">'EHPAD-AJ_TH-A'!$I$51</definedName>
    <definedName name="CRFRHACPTES__61551___RRDANN0\Id_CR_SF_">'EHPAD_SH-A_SF'!$I$51</definedName>
    <definedName name="CRFRHACPTES__61562___PRDANN0\FINESS_ET">'EHPAD-AJ_TH-A'!$H$52</definedName>
    <definedName name="CRFRHACPTES__61562___PRDANN0\Id_CR_SF_">'EHPAD_SH-A_SF'!$H$52</definedName>
    <definedName name="CRFRHACPTES__61562___RRDANN0\FINESS_ET">'EHPAD-AJ_TH-A'!$I$52</definedName>
    <definedName name="CRFRHACPTES__61562___RRDANN0\Id_CR_SF_">'EHPAD_SH-A_SF'!$I$52</definedName>
    <definedName name="CRFRHACPTES__61681___PRDANN0\FINESS_ET">'EHPAD-AJ_TH-A'!$H$53</definedName>
    <definedName name="CRFRHACPTES__61681___PRDANN0\Id_CR_SF_">'EHPAD_SH-A_SF'!$H$53</definedName>
    <definedName name="CRFRHACPTES__61681___RRDANN0\FINESS_ET">'EHPAD-AJ_TH-A'!$I$53</definedName>
    <definedName name="CRFRHACPTES__61681___RRDANN0\Id_CR_SF_">'EHPAD_SH-A_SF'!$I$53</definedName>
    <definedName name="CRFRHACPTES__62______PRDANN0\FINESS_ET">'EHPAD-AJ_TH-A'!$H$54</definedName>
    <definedName name="CRFRHACPTES__62______PRDANN0\Id_CR_SF_">'EHPAD_SH-A_SF'!$H$54</definedName>
    <definedName name="CRFRHACPTES__62______RRDANN0\FINESS_ET">'EHPAD-AJ_TH-A'!$I$54</definedName>
    <definedName name="CRFRHACPTES__62______RRDANN0\Id_CR_SF_">'EHPAD_SH-A_SF'!$I$54</definedName>
    <definedName name="CRFRHACPTES__621_____PRDANN0\FINESS_ET">'EHPAD-AJ_TH-A'!$H$55</definedName>
    <definedName name="CRFRHACPTES__621_____PRDANN0\Id_CR_SF_">'EHPAD_SH-A_SF'!$H$55</definedName>
    <definedName name="CRFRHACPTES__621_____RRDANN0\FINESS_ET">'EHPAD-AJ_TH-A'!$I$55</definedName>
    <definedName name="CRFRHACPTES__621_____RRDANN0\Id_CR_SF_">'EHPAD_SH-A_SF'!$I$55</definedName>
    <definedName name="CRFRHACPTES__62113___PRDANN0\FINESS_ET">'EHPAD-AJ_TH-A'!$H$56</definedName>
    <definedName name="CRFRHACPTES__62113___PRDANN0\Id_CR_SF_">'EHPAD_SH-A_SF'!$H$56</definedName>
    <definedName name="CRFRHACPTES__62113___RRDANN0\FINESS_ET">'EHPAD-AJ_TH-A'!$I$56</definedName>
    <definedName name="CRFRHACPTES__62113___RRDANN0\Id_CR_SF_">'EHPAD_SH-A_SF'!$I$56</definedName>
    <definedName name="CRFRHACPTES__6223____PRDANN0\FINESS_ET">'EHPAD-AJ_TH-A'!$H$57</definedName>
    <definedName name="CRFRHACPTES__6223____PRDANN0\Id_CR_SF_">'EHPAD_SH-A_SF'!$H$57</definedName>
    <definedName name="CRFRHACPTES__6223____RRDANN0\FINESS_ET">'EHPAD-AJ_TH-A'!$I$57</definedName>
    <definedName name="CRFRHACPTES__6223____RRDANN0\Id_CR_SF_">'EHPAD_SH-A_SF'!$I$57</definedName>
    <definedName name="CRFRHACPTES__62421___PRDANN0\FINESS_ET">'EHPAD-AJ_TH-A'!$H$59</definedName>
    <definedName name="CRFRHACPTES__62421___PRDANN0\Id_CR_SF_">'EHPAD_SH-A_SF'!$H$59</definedName>
    <definedName name="CRFRHACPTES__62421___RRDANN0\FINESS_ET">'EHPAD-AJ_TH-A'!$I$59</definedName>
    <definedName name="CRFRHACPTES__62421___RRDANN0\Id_CR_SF_">'EHPAD_SH-A_SF'!$I$59</definedName>
    <definedName name="CRFRHACPTES__6288____PRDANN0\FINESS_ET">'EHPAD-AJ_TH-A'!$H$67</definedName>
    <definedName name="CRFRHACPTES__6288____PRDANN0\Id_CR_SF_">'EHPAD_SH-A_SF'!$H$67</definedName>
    <definedName name="CRFRHACPTES__6288____RRDANN0\FINESS_ET">'EHPAD-AJ_TH-A'!$I$67</definedName>
    <definedName name="CRFRHACPTES__6288____RRDANN0\Id_CR_SF_">'EHPAD_SH-A_SF'!$I$67</definedName>
    <definedName name="CRFRHACPTES__631_____PRDANN0\FINESS_ET">'EHPAD-AJ_TH-A'!$H$68</definedName>
    <definedName name="CRFRHACPTES__631_____PRDANN0\Id_CR_SF_">'EHPAD_SH-A_SF'!$H$68</definedName>
    <definedName name="CRFRHACPTES__631_____RRDANN0\FINESS_ET">'EHPAD-AJ_TH-A'!$I$68</definedName>
    <definedName name="CRFRHACPTES__631_____RRDANN0\Id_CR_SF_">'EHPAD_SH-A_SF'!$I$68</definedName>
    <definedName name="CRFRHACPTES__631AS___PRDANN0\FINESS_ET">'EHPAD-AJ_TH-A'!$H$74</definedName>
    <definedName name="CRFRHACPTES__631AS___PRDANN0\Id_CR_SF_">'EHPAD_SH-A_SF'!$H$74</definedName>
    <definedName name="CRFRHACPTES__631AS___RRDANN0\FINESS_ET">'EHPAD-AJ_TH-A'!$I$74</definedName>
    <definedName name="CRFRHACPTES__631AS___RRDANN0\Id_CR_SF_">'EHPAD_SH-A_SF'!$I$74</definedName>
    <definedName name="CRFRHACPTES__633_____PRDANN0\FINESS_ET">'EHPAD-AJ_TH-A'!$H$75</definedName>
    <definedName name="CRFRHACPTES__633_____PRDANN0\Id_CR_SF_">'EHPAD_SH-A_SF'!$H$75</definedName>
    <definedName name="CRFRHACPTES__633_____RRDANN0\FINESS_ET">'EHPAD-AJ_TH-A'!$I$75</definedName>
    <definedName name="CRFRHACPTES__633_____RRDANN0\Id_CR_SF_">'EHPAD_SH-A_SF'!$I$75</definedName>
    <definedName name="CRFRHACPTES__633AS___PRDANN0\FINESS_ET">'EHPAD-AJ_TH-A'!$H$81</definedName>
    <definedName name="CRFRHACPTES__633AS___PRDANN0\Id_CR_SF_">'EHPAD_SH-A_SF'!$H$81</definedName>
    <definedName name="CRFRHACPTES__633AS___RRDANN0\FINESS_ET">'EHPAD-AJ_TH-A'!$I$81</definedName>
    <definedName name="CRFRHACPTES__633AS___RRDANN0\Id_CR_SF_">'EHPAD_SH-A_SF'!$I$81</definedName>
    <definedName name="CRFRHACPTES__64______PRDANN0\FINESS_ET">'EHPAD-AJ_TH-A'!$H$86</definedName>
    <definedName name="CRFRHACPTES__64______PRDANN0\Id_CR_SF_">'EHPAD_SH-A_SF'!$H$86</definedName>
    <definedName name="CRFRHACPTES__64______RRDANN0\FINESS_ET">'EHPAD-AJ_TH-A'!$I$86</definedName>
    <definedName name="CRFRHACPTES__64______RRDANN0\Id_CR_SF_">'EHPAD_SH-A_SF'!$I$86</definedName>
    <definedName name="CRFRHACPTES__6419_29_PRDANN0\FINESS_ET">'EHPAD-AJ_TH-A'!$H$135</definedName>
    <definedName name="CRFRHACPTES__6419_29_PRDANN0\Id_CR_SF_">'EHPAD_SH-A_SF'!$H$135</definedName>
    <definedName name="CRFRHACPTES__6419_29_RRDANN0\FINESS_ET">'EHPAD-AJ_TH-A'!$I$135</definedName>
    <definedName name="CRFRHACPTES__6419_29_RRDANN0\Id_CR_SF_">'EHPAD_SH-A_SF'!$I$135</definedName>
    <definedName name="CRFRHACPTES__6459_69_PRDANN0\FINESS_ET">'EHPAD-AJ_TH-A'!$H$136</definedName>
    <definedName name="CRFRHACPTES__6459_69_PRDANN0\Id_CR_SF_">'EHPAD_SH-A_SF'!$H$136</definedName>
    <definedName name="CRFRHACPTES__6459_69_RRDANN0\FINESS_ET">'EHPAD-AJ_TH-A'!$I$136</definedName>
    <definedName name="CRFRHACPTES__6459_69_RRDANN0\Id_CR_SF_">'EHPAD_SH-A_SF'!$I$136</definedName>
    <definedName name="CRFRHACPTES__6489____PRDANN0\FINESS_ET">'EHPAD-AJ_TH-A'!$H$137</definedName>
    <definedName name="CRFRHACPTES__6489____PRDANN0\Id_CR_SF_">'EHPAD_SH-A_SF'!$H$137</definedName>
    <definedName name="CRFRHACPTES__6489____RRDANN0\FINESS_ET">'EHPAD-AJ_TH-A'!$I$137</definedName>
    <definedName name="CRFRHACPTES__6489____RRDANN0\Id_CR_SF_">'EHPAD_SH-A_SF'!$I$137</definedName>
    <definedName name="CRFRHACPTES__64AS____PRDANN0\FINESS_ET">'EHPAD-AJ_TH-A'!$H$92</definedName>
    <definedName name="CRFRHACPTES__64AS____PRDANN0\Id_CR_SF_">'EHPAD_SH-A_SF'!$H$92</definedName>
    <definedName name="CRFRHACPTES__64AS____RRDANN0\FINESS_ET">'EHPAD-AJ_TH-A'!$I$92</definedName>
    <definedName name="CRFRHACPTES__64AS____RRDANN0\Id_CR_SF_">'EHPAD_SH-A_SF'!$I$92</definedName>
    <definedName name="CRFRHACPTES__64ASH___PRDANN0\FINESS_ET">'EHPAD-AJ_TH-A'!$H$89</definedName>
    <definedName name="CRFRHACPTES__64ASH___PRDANN0\Id_CR_SF_">'EHPAD_SH-A_SF'!$H$89</definedName>
    <definedName name="CRFRHACPTES__64ASH___RRDANN0\FINESS_ET">'EHPAD-AJ_TH-A'!$I$89</definedName>
    <definedName name="CRFRHACPTES__64ASH___RRDANN0\Id_CR_SF_">'EHPAD_SH-A_SF'!$I$89</definedName>
    <definedName name="CRFRHACPTES__6611C___PRDANN0\FINESS_ET">'EHPAD-AJ_TH-A'!$H$95</definedName>
    <definedName name="CRFRHACPTES__6611C___PRDANN0\Id_CR_SF_">'EHPAD_SH-A_SF'!$H$95</definedName>
    <definedName name="CRFRHACPTES__6611C___RRDANN0\FINESS_ET">'EHPAD-AJ_TH-A'!$I$95</definedName>
    <definedName name="CRFRHACPTES__6611C___RRDANN0\Id_CR_SF_">'EHPAD_SH-A_SF'!$I$95</definedName>
    <definedName name="CRFRHACPTES__6611P___PRDANN0\FINESS_ET">'EHPAD-AJ_TH-A'!$H$138</definedName>
    <definedName name="CRFRHACPTES__6611P___PRDANN0\Id_CR_SF_">'EHPAD_SH-A_SF'!$H$138</definedName>
    <definedName name="CRFRHACPTES__6611P___RRDANN0\FINESS_ET">'EHPAD-AJ_TH-A'!$I$138</definedName>
    <definedName name="CRFRHACPTES__6611P___RRDANN0\Id_CR_SF_">'EHPAD_SH-A_SF'!$I$138</definedName>
    <definedName name="CRFRHACPTES__67______PRDANN0\FINESS_ET">'EHPAD-AJ_TH-A'!$H$96</definedName>
    <definedName name="CRFRHACPTES__67______PRDANN0\Id_CR_SF_">'EHPAD_SH-A_SF'!$H$96</definedName>
    <definedName name="CRFRHACPTES__67______RRDANN0\FINESS_ET">'EHPAD-AJ_TH-A'!$I$96</definedName>
    <definedName name="CRFRHACPTES__67______RRDANN0\Id_CR_SF_">'EHPAD_SH-A_SF'!$I$96</definedName>
    <definedName name="CRFRHACPTES__6811____PRDANN0\FINESS_ET">'EHPAD-AJ_TH-A'!$H$97</definedName>
    <definedName name="CRFRHACPTES__6811____PRDANN0\Id_CR_SF_">'EHPAD_SH-A_SF'!$H$97</definedName>
    <definedName name="CRFRHACPTES__6811____RRDANN0\FINESS_ET">'EHPAD-AJ_TH-A'!$I$97</definedName>
    <definedName name="CRFRHACPTES__6811____RRDANN0\Id_CR_SF_">'EHPAD_SH-A_SF'!$I$97</definedName>
    <definedName name="CRFRHACPTES__6812____PRDANN0\FINESS_ET">'EHPAD-AJ_TH-A'!$H$98</definedName>
    <definedName name="CRFRHACPTES__6812____PRDANN0\Id_CR_SF_">'EHPAD_SH-A_SF'!$H$98</definedName>
    <definedName name="CRFRHACPTES__6812____RRDANN0\FINESS_ET">'EHPAD-AJ_TH-A'!$I$98</definedName>
    <definedName name="CRFRHACPTES__6812____RRDANN0\Id_CR_SF_">'EHPAD_SH-A_SF'!$I$98</definedName>
    <definedName name="CRFRHACPTES__6815____PRDANN0\FINESS_ET">'EHPAD-AJ_TH-A'!$H$99</definedName>
    <definedName name="CRFRHACPTES__6815____PRDANN0\Id_CR_SF_">'EHPAD_SH-A_SF'!$H$99</definedName>
    <definedName name="CRFRHACPTES__6815____RRDANN0\FINESS_ET">'EHPAD-AJ_TH-A'!$I$99</definedName>
    <definedName name="CRFRHACPTES__6815____RRDANN0\Id_CR_SF_">'EHPAD_SH-A_SF'!$I$99</definedName>
    <definedName name="CRFRHACPTES__6816____PRDANN0\FINESS_ET">'EHPAD-AJ_TH-A'!$H$100</definedName>
    <definedName name="CRFRHACPTES__6816____PRDANN0\Id_CR_SF_">'EHPAD_SH-A_SF'!$H$100</definedName>
    <definedName name="CRFRHACPTES__6816____RRDANN0\FINESS_ET">'EHPAD-AJ_TH-A'!$I$100</definedName>
    <definedName name="CRFRHACPTES__6816____RRDANN0\Id_CR_SF_">'EHPAD_SH-A_SF'!$I$100</definedName>
    <definedName name="CRFRHACPTES__6817____PRDANN0\FINESS_ET">'EHPAD-AJ_TH-A'!$H$101</definedName>
    <definedName name="CRFRHACPTES__6817____PRDANN0\Id_CR_SF_">'EHPAD_SH-A_SF'!$H$101</definedName>
    <definedName name="CRFRHACPTES__6817____RRDANN0\FINESS_ET">'EHPAD-AJ_TH-A'!$I$101</definedName>
    <definedName name="CRFRHACPTES__6817____RRDANN0\Id_CR_SF_">'EHPAD_SH-A_SF'!$I$101</definedName>
    <definedName name="CRFRHACPTES__686_____PRDANN0\FINESS_ET">'EHPAD-AJ_TH-A'!$H$102</definedName>
    <definedName name="CRFRHACPTES__686_____PRDANN0\Id_CR_SF_">'EHPAD_SH-A_SF'!$H$102</definedName>
    <definedName name="CRFRHACPTES__686_____RRDANN0\FINESS_ET">'EHPAD-AJ_TH-A'!$I$102</definedName>
    <definedName name="CRFRHACPTES__686_____RRDANN0\Id_CR_SF_">'EHPAD_SH-A_SF'!$I$102</definedName>
    <definedName name="CRFRHACPTES__687_____PRDANN0\FINESS_ET">'EHPAD-AJ_TH-A'!$H$103</definedName>
    <definedName name="CRFRHACPTES__687_____PRDANN0\Id_CR_SF_">'EHPAD_SH-A_SF'!$H$103</definedName>
    <definedName name="CRFRHACPTES__687_____RRDANN0\FINESS_ET">'EHPAD-AJ_TH-A'!$I$103</definedName>
    <definedName name="CRFRHACPTES__687_____RRDANN0\Id_CR_SF_">'EHPAD_SH-A_SF'!$I$103</definedName>
    <definedName name="CRFRHACPTES__68741___PRDANN0\FINESS_ET">'EHPAD-AJ_TH-A'!$H$104</definedName>
    <definedName name="CRFRHACPTES__68741___PRDANN0\Id_CR_SF_">'EHPAD_SH-A_SF'!$H$104</definedName>
    <definedName name="CRFRHACPTES__68741___RRDANN0\FINESS_ET">'EHPAD-AJ_TH-A'!$I$104</definedName>
    <definedName name="CRFRHACPTES__68741___RRDANN0\Id_CR_SF_">'EHPAD_SH-A_SF'!$I$104</definedName>
    <definedName name="CRFRHACPTES__68742___PRDANN0\FINESS_ET">'EHPAD-AJ_TH-A'!$H$105</definedName>
    <definedName name="CRFRHACPTES__68742___PRDANN0\Id_CR_SF_">'EHPAD_SH-A_SF'!$H$105</definedName>
    <definedName name="CRFRHACPTES__68742___RRDANN0\FINESS_ET">'EHPAD-AJ_TH-A'!$I$105</definedName>
    <definedName name="CRFRHACPTES__68742___RRDANN0\Id_CR_SF_">'EHPAD_SH-A_SF'!$I$105</definedName>
    <definedName name="CRFRHACPTES__689_____PRDANN0\FINESS_ET">'EHPAD-AJ_TH-A'!$H$106</definedName>
    <definedName name="CRFRHACPTES__689_____PRDANN0\Id_CR_SF_">'EHPAD_SH-A_SF'!$H$106</definedName>
    <definedName name="CRFRHACPTES__689_____RRDANN0\FINESS_ET">'EHPAD-AJ_TH-A'!$I$106</definedName>
    <definedName name="CRFRHACPTES__689_____RRDANN0\Id_CR_SF_">'EHPAD_SH-A_SF'!$I$106</definedName>
    <definedName name="CRFRHACPTES__70______PRDANN0\FINESS_ET">'EHPAD-AJ_TH-A'!$H$128</definedName>
    <definedName name="CRFRHACPTES__70______PRDANN0\Id_CR_SF_">'EHPAD_SH-A_SF'!$H$128</definedName>
    <definedName name="CRFRHACPTES__70______RRDANN0\FINESS_ET">'EHPAD-AJ_TH-A'!$I$128</definedName>
    <definedName name="CRFRHACPTES__70______RRDANN0\Id_CR_SF_">'EHPAD_SH-A_SF'!$I$128</definedName>
    <definedName name="CRFRHACPTES__709_____PRDANN0\FINESS_ET">'EHPAD-AJ_TH-A'!$H$43</definedName>
    <definedName name="CRFRHACPTES__709_____PRDANN0\Id_CR_SF_">'EHPAD_SH-A_SF'!$H$43</definedName>
    <definedName name="CRFRHACPTES__709_____RRDANN0\FINESS_ET">'EHPAD-AJ_TH-A'!$I$43</definedName>
    <definedName name="CRFRHACPTES__709_____RRDANN0\Id_CR_SF_">'EHPAD_SH-A_SF'!$I$43</definedName>
    <definedName name="CRFRHACPTES__71______PRDANN0\FINESS_ET">'EHPAD-AJ_TH-A'!$H$129</definedName>
    <definedName name="CRFRHACPTES__71______PRDANN0\Id_CR_SF_">'EHPAD_SH-A_SF'!$H$129</definedName>
    <definedName name="CRFRHACPTES__71______RRDANN0\FINESS_ET">'EHPAD-AJ_TH-A'!$I$129</definedName>
    <definedName name="CRFRHACPTES__71______RRDANN0\Id_CR_SF_">'EHPAD_SH-A_SF'!$I$129</definedName>
    <definedName name="CRFRHACPTES__713_____PRDANN0\FINESS_ET">'EHPAD-AJ_TH-A'!$H$44</definedName>
    <definedName name="CRFRHACPTES__713_____PRDANN0\Id_CR_SF_">'EHPAD_SH-A_SF'!$H$44</definedName>
    <definedName name="CRFRHACPTES__713_____RRDANN0\FINESS_ET">'EHPAD-AJ_TH-A'!$I$44</definedName>
    <definedName name="CRFRHACPTES__713_____RRDANN0\Id_CR_SF_">'EHPAD_SH-A_SF'!$I$44</definedName>
    <definedName name="CRFRHACPTES__72______PRDANN0\FINESS_ET">'EHPAD-AJ_TH-A'!$H$130</definedName>
    <definedName name="CRFRHACPTES__72______PRDANN0\Id_CR_SF_">'EHPAD_SH-A_SF'!$H$130</definedName>
    <definedName name="CRFRHACPTES__72______RRDANN0\FINESS_ET">'EHPAD-AJ_TH-A'!$I$130</definedName>
    <definedName name="CRFRHACPTES__72______RRDANN0\Id_CR_SF_">'EHPAD_SH-A_SF'!$I$130</definedName>
    <definedName name="CRFRHACPTES__732_____PRDANN0\FINESS_ET">'EHPAD-AJ_TH-A'!$H$115</definedName>
    <definedName name="CRFRHACPTES__732_____PRDANN0\Id_CR_SF_">'EHPAD_SH-A_SF'!$H$115</definedName>
    <definedName name="CRFRHACPTES__732_____RRDANN0\FINESS_ET">'EHPAD-AJ_TH-A'!$I$115</definedName>
    <definedName name="CRFRHACPTES__732_____RRDANN0\Id_CR_SF_">'EHPAD_SH-A_SF'!$I$115</definedName>
    <definedName name="CRFRHACPTES__7351____PRDANN0\FINESS_ET">'EHPAD-AJ_TH-A'!$H$117</definedName>
    <definedName name="CRFRHACPTES__7351____PRDANN0\Id_CR_SF_">'EHPAD_SH-A_SF'!$H$117</definedName>
    <definedName name="CRFRHACPTES__7351____RRDANN0\FINESS_ET">'EHPAD-AJ_TH-A'!$I$117</definedName>
    <definedName name="CRFRHACPTES__7351____RRDANN0\Id_CR_SF_">'EHPAD_SH-A_SF'!$I$117</definedName>
    <definedName name="CRFRHACPTES__7351125_PRDANN0\FINESS_ET">'EHPAD-AJ_TH-A'!$H$118</definedName>
    <definedName name="CRFRHACPTES__7351125_PRDANN0\Id_CR_SF_">'EHPAD_SH-A_SF'!$H$118</definedName>
    <definedName name="CRFRHACPTES__7351125_RRDANN0\FINESS_ET">'EHPAD-AJ_TH-A'!$I$118</definedName>
    <definedName name="CRFRHACPTES__7351125_RRDANN0\Id_CR_SF_">'EHPAD_SH-A_SF'!$I$118</definedName>
    <definedName name="CRFRHACPTES__7352____PRDANN0\FINESS_ET">'EHPAD-AJ_TH-A'!$H$119</definedName>
    <definedName name="CRFRHACPTES__7352____PRDANN0\Id_CR_SF_">'EHPAD_SH-A_SF'!$H$119</definedName>
    <definedName name="CRFRHACPTES__7352____RRDANN0\FINESS_ET">'EHPAD-AJ_TH-A'!$I$119</definedName>
    <definedName name="CRFRHACPTES__7352____RRDANN0\Id_CR_SF_">'EHPAD_SH-A_SF'!$I$119</definedName>
    <definedName name="CRFRHACPTES__7353____PRDANN0\FINESS_ET">'EHPAD-AJ_TH-A'!$H$123</definedName>
    <definedName name="CRFRHACPTES__7353____PRDANN0\Id_CR_SF_">'EHPAD_SH-A_SF'!$H$123</definedName>
    <definedName name="CRFRHACPTES__7353____RRDANN0\FINESS_ET">'EHPAD-AJ_TH-A'!$I$123</definedName>
    <definedName name="CRFRHACPTES__7353____RRDANN0\Id_CR_SF_">'EHPAD_SH-A_SF'!$I$123</definedName>
    <definedName name="CRFRHACPTES__7358____PRDANN0\FINESS_ET">'EHPAD-AJ_TH-A'!$H$125</definedName>
    <definedName name="CRFRHACPTES__7358____PRDANN0\Id_CR_SF_">'EHPAD_SH-A_SF'!$H$125</definedName>
    <definedName name="CRFRHACPTES__7358____RRDANN0\FINESS_ET">'EHPAD-AJ_TH-A'!$I$125</definedName>
    <definedName name="CRFRHACPTES__7358____RRDANN0\Id_CR_SF_">'EHPAD_SH-A_SF'!$I$125</definedName>
    <definedName name="CRFRHACPTES__738_____PRDANN0\FINESS_ET">'EHPAD-AJ_TH-A'!$H$126</definedName>
    <definedName name="CRFRHACPTES__738_____PRDANN0\Id_CR_SF_">'EHPAD_SH-A_SF'!$H$126</definedName>
    <definedName name="CRFRHACPTES__738_____RRDANN0\FINESS_ET">'EHPAD-AJ_TH-A'!$I$126</definedName>
    <definedName name="CRFRHACPTES__738_____RRDANN0\Id_CR_SF_">'EHPAD_SH-A_SF'!$I$126</definedName>
    <definedName name="CRFRHACPTES__74______PRDANN0\FINESS_ET">'EHPAD-AJ_TH-A'!$H$131</definedName>
    <definedName name="CRFRHACPTES__74______PRDANN0\Id_CR_SF_">'EHPAD_SH-A_SF'!$H$131</definedName>
    <definedName name="CRFRHACPTES__74______RRDANN0\FINESS_ET">'EHPAD-AJ_TH-A'!$I$131</definedName>
    <definedName name="CRFRHACPTES__74______RRDANN0\Id_CR_SF_">'EHPAD_SH-A_SF'!$I$131</definedName>
    <definedName name="CRFRHACPTES__75______PRDANN0\FINESS_ET">'EHPAD-AJ_TH-A'!$H$132</definedName>
    <definedName name="CRFRHACPTES__75______PRDANN0\Id_CR_SF_">'EHPAD_SH-A_SF'!$H$132</definedName>
    <definedName name="CRFRHACPTES__75______RRDANN0\FINESS_ET">'EHPAD-AJ_TH-A'!$I$132</definedName>
    <definedName name="CRFRHACPTES__75______RRDANN0\Id_CR_SF_">'EHPAD_SH-A_SF'!$I$132</definedName>
    <definedName name="CRFRHACPTES__76______PRDANN0\FINESS_ET">'EHPAD-AJ_TH-A'!$H$140</definedName>
    <definedName name="CRFRHACPTES__76______PRDANN0\Id_CR_SF_">'EHPAD_SH-A_SF'!$H$140</definedName>
    <definedName name="CRFRHACPTES__76______RRDANN0\FINESS_ET">'EHPAD-AJ_TH-A'!$I$140</definedName>
    <definedName name="CRFRHACPTES__76______RRDANN0\Id_CR_SF_">'EHPAD_SH-A_SF'!$I$140</definedName>
    <definedName name="CRFRHACPTES__771_____PRDANN0\FINESS_ET">'EHPAD-AJ_TH-A'!$H$141</definedName>
    <definedName name="CRFRHACPTES__771_____PRDANN0\Id_CR_SF_">'EHPAD_SH-A_SF'!$H$141</definedName>
    <definedName name="CRFRHACPTES__771_____RRDANN0\FINESS_ET">'EHPAD-AJ_TH-A'!$I$141</definedName>
    <definedName name="CRFRHACPTES__771_____RRDANN0\Id_CR_SF_">'EHPAD_SH-A_SF'!$I$141</definedName>
    <definedName name="CRFRHACPTES__773_____PRDANN0\FINESS_ET">'EHPAD-AJ_TH-A'!$H$142</definedName>
    <definedName name="CRFRHACPTES__773_____PRDANN0\Id_CR_SF_">'EHPAD_SH-A_SF'!$H$142</definedName>
    <definedName name="CRFRHACPTES__773_____RRDANN0\FINESS_ET">'EHPAD-AJ_TH-A'!$I$142</definedName>
    <definedName name="CRFRHACPTES__773_____RRDANN0\Id_CR_SF_">'EHPAD_SH-A_SF'!$I$142</definedName>
    <definedName name="CRFRHACPTES__775_____PRDANN0\FINESS_ET">'EHPAD-AJ_TH-A'!$H$143</definedName>
    <definedName name="CRFRHACPTES__775_____PRDANN0\Id_CR_SF_">'EHPAD_SH-A_SF'!$H$143</definedName>
    <definedName name="CRFRHACPTES__775_____RRDANN0\FINESS_ET">'EHPAD-AJ_TH-A'!$I$143</definedName>
    <definedName name="CRFRHACPTES__775_____RRDANN0\Id_CR_SF_">'EHPAD_SH-A_SF'!$I$143</definedName>
    <definedName name="CRFRHACPTES__777_____PRDANN0\FINESS_ET">'EHPAD-AJ_TH-A'!$H$144</definedName>
    <definedName name="CRFRHACPTES__777_____PRDANN0\Id_CR_SF_">'EHPAD_SH-A_SF'!$H$144</definedName>
    <definedName name="CRFRHACPTES__777_____RRDANN0\FINESS_ET">'EHPAD-AJ_TH-A'!$I$144</definedName>
    <definedName name="CRFRHACPTES__777_____RRDANN0\Id_CR_SF_">'EHPAD_SH-A_SF'!$I$144</definedName>
    <definedName name="CRFRHACPTES__778_____PRDANN0\FINESS_ET">'EHPAD-AJ_TH-A'!$H$145</definedName>
    <definedName name="CRFRHACPTES__778_____PRDANN0\Id_CR_SF_">'EHPAD_SH-A_SF'!$H$145</definedName>
    <definedName name="CRFRHACPTES__778_____RRDANN0\FINESS_ET">'EHPAD-AJ_TH-A'!$I$145</definedName>
    <definedName name="CRFRHACPTES__778_____RRDANN0\Id_CR_SF_">'EHPAD_SH-A_SF'!$I$145</definedName>
    <definedName name="CRFRHACPTES__7811____PRDANN0\FINESS_ET">'EHPAD-AJ_TH-A'!$H$146</definedName>
    <definedName name="CRFRHACPTES__7811____PRDANN0\Id_CR_SF_">'EHPAD_SH-A_SF'!$H$146</definedName>
    <definedName name="CRFRHACPTES__7811____RRDANN0\FINESS_ET">'EHPAD-AJ_TH-A'!$I$146</definedName>
    <definedName name="CRFRHACPTES__7811____RRDANN0\Id_CR_SF_">'EHPAD_SH-A_SF'!$I$146</definedName>
    <definedName name="CRFRHACPTES__7815____PRDANN0\FINESS_ET">'EHPAD-AJ_TH-A'!$H$147</definedName>
    <definedName name="CRFRHACPTES__7815____PRDANN0\Id_CR_SF_">'EHPAD_SH-A_SF'!$H$147</definedName>
    <definedName name="CRFRHACPTES__7815____RRDANN0\FINESS_ET">'EHPAD-AJ_TH-A'!$I$147</definedName>
    <definedName name="CRFRHACPTES__7815____RRDANN0\Id_CR_SF_">'EHPAD_SH-A_SF'!$I$147</definedName>
    <definedName name="CRFRHACPTES__7816____PRDANN0\FINESS_ET">'EHPAD-AJ_TH-A'!$H$148</definedName>
    <definedName name="CRFRHACPTES__7816____PRDANN0\Id_CR_SF_">'EHPAD_SH-A_SF'!$H$148</definedName>
    <definedName name="CRFRHACPTES__7816____RRDANN0\FINESS_ET">'EHPAD-AJ_TH-A'!$I$148</definedName>
    <definedName name="CRFRHACPTES__7816____RRDANN0\Id_CR_SF_">'EHPAD_SH-A_SF'!$I$148</definedName>
    <definedName name="CRFRHACPTES__7817____PRDANN0\FINESS_ET">'EHPAD-AJ_TH-A'!$H$149</definedName>
    <definedName name="CRFRHACPTES__7817____PRDANN0\Id_CR_SF_">'EHPAD_SH-A_SF'!$H$149</definedName>
    <definedName name="CRFRHACPTES__7817____RRDANN0\FINESS_ET">'EHPAD-AJ_TH-A'!$I$149</definedName>
    <definedName name="CRFRHACPTES__7817____RRDANN0\Id_CR_SF_">'EHPAD_SH-A_SF'!$I$149</definedName>
    <definedName name="CRFRHACPTES__786_____PRDANN0\FINESS_ET">'EHPAD-AJ_TH-A'!$H$150</definedName>
    <definedName name="CRFRHACPTES__786_____PRDANN0\Id_CR_SF_">'EHPAD_SH-A_SF'!$H$150</definedName>
    <definedName name="CRFRHACPTES__786_____RRDANN0\FINESS_ET">'EHPAD-AJ_TH-A'!$I$150</definedName>
    <definedName name="CRFRHACPTES__786_____RRDANN0\Id_CR_SF_">'EHPAD_SH-A_SF'!$I$150</definedName>
    <definedName name="CRFRHACPTES__787_____PRDANN0\FINESS_ET">'EHPAD-AJ_TH-A'!$H$151</definedName>
    <definedName name="CRFRHACPTES__787_____PRDANN0\Id_CR_SF_">'EHPAD_SH-A_SF'!$H$151</definedName>
    <definedName name="CRFRHACPTES__787_____RRDANN0\FINESS_ET">'EHPAD-AJ_TH-A'!$I$151</definedName>
    <definedName name="CRFRHACPTES__787_____RRDANN0\Id_CR_SF_">'EHPAD_SH-A_SF'!$I$151</definedName>
    <definedName name="CRFRHACPTES__78741___PRDANN0\FINESS_ET">'EHPAD-AJ_TH-A'!$H$152</definedName>
    <definedName name="CRFRHACPTES__78741___PRDANN0\Id_CR_SF_">'EHPAD_SH-A_SF'!$H$152</definedName>
    <definedName name="CRFRHACPTES__78741___RRDANN0\FINESS_ET">'EHPAD-AJ_TH-A'!$I$152</definedName>
    <definedName name="CRFRHACPTES__78741___RRDANN0\Id_CR_SF_">'EHPAD_SH-A_SF'!$I$152</definedName>
    <definedName name="CRFRHACPTES__78742___PRDANN0\FINESS_ET">'EHPAD-AJ_TH-A'!$H$153</definedName>
    <definedName name="CRFRHACPTES__78742___PRDANN0\Id_CR_SF_">'EHPAD_SH-A_SF'!$H$153</definedName>
    <definedName name="CRFRHACPTES__78742___RRDANN0\FINESS_ET">'EHPAD-AJ_TH-A'!$I$153</definedName>
    <definedName name="CRFRHACPTES__78742___RRDANN0\Id_CR_SF_">'EHPAD_SH-A_SF'!$I$153</definedName>
    <definedName name="CRFRHACPTES__789_____PRDANN0\FINESS_ET">'EHPAD-AJ_TH-A'!$H$154</definedName>
    <definedName name="CRFRHACPTES__789_____PRDANN0\Id_CR_SF_">'EHPAD_SH-A_SF'!$H$154</definedName>
    <definedName name="CRFRHACPTES__789_____RRDANN0\FINESS_ET">'EHPAD-AJ_TH-A'!$I$154</definedName>
    <definedName name="CRFRHACPTES__789_____RRDANN0\Id_CR_SF_">'EHPAD_SH-A_SF'!$I$154</definedName>
    <definedName name="CRFRHACPTES__79______PRDANN0\FINESS_ET">'EHPAD-AJ_TH-A'!$H$155</definedName>
    <definedName name="CRFRHACPTES__79______PRDANN0\Id_CR_SF_">'EHPAD_SH-A_SF'!$H$155</definedName>
    <definedName name="CRFRHACPTES__79______RRDANN0\FINESS_ET">'EHPAD-AJ_TH-A'!$I$155</definedName>
    <definedName name="CRFRHACPTES__79______RRDANN0\Id_CR_SF_">'EHPAD_SH-A_SF'!$I$155</definedName>
    <definedName name="CRFRHACPTES__DEFREPRIPRDANN0\FINESS_ET">'EHPAD-AJ_TH-A'!$H$160</definedName>
    <definedName name="CRFRHACPTES__DEFREPRIPRDANN0\Id_CR_SF_">'EHPAD_SH-A_SF'!$H$160</definedName>
    <definedName name="CRFRHACPTES__DEFREPRIRRDANN0\FINESS_ET">'EHPAD-AJ_TH-A'!$I$160</definedName>
    <definedName name="CRFRHACPTES__DEFREPRIRRDANN0\Id_CR_SF_">'EHPAD_SH-A_SF'!$I$160</definedName>
    <definedName name="CRFRHACPTES__EXCREPRIPRDANN0\FINESS_ET">'EHPAD-AJ_TH-A'!$H$161</definedName>
    <definedName name="CRFRHACPTES__EXCREPRIPRDANN0\Id_CR_SF_">'EHPAD_SH-A_SF'!$H$161</definedName>
    <definedName name="CRFRHACPTES__EXCREPRIRRDANN0\FINESS_ET">'EHPAD-AJ_TH-A'!$I$161</definedName>
    <definedName name="CRFRHACPTES__EXCREPRIRRDANN0\Id_CR_SF_">'EHPAD_SH-A_SF'!$I$161</definedName>
    <definedName name="CRFRHACPTES__TOTCHA__RRDANN0\FINESS_ET">'EHPAD-AJ_TH-A'!$I$107</definedName>
    <definedName name="CRFRHACPTES__TOTPDT__RRDANN0\FINESS_ET">'EHPAD-AJ_TH-A'!$I$156</definedName>
    <definedName name="CRFRL3ACTI___CAPINSPA___ANN0\FINESS_ET">'EHPAD L.342-1 à 6'!$F$8</definedName>
    <definedName name="CRFRL3ACTI___CAPINSPA___ANN0\Id_CR_SF_">'EHPAD L.342-1 à 6_SF'!$F$8</definedName>
    <definedName name="CRFRL3ACTI___CAPINSUH___ANN0\FINESS_ET">'EHPAD L.342-1 à 6'!$E$8</definedName>
    <definedName name="CRFRL3ACTI___CAPINSUH___ANN0\Id_CR_SF_">'EHPAD L.342-1 à 6_SF'!$E$8</definedName>
    <definedName name="CRFRL3ACTI_AJCAPINSAJ___ANN0\FINESS_ET">'EHPAD L.342-1 à 6'!$H$8</definedName>
    <definedName name="CRFRL3ACTI_AJCAPINSAJ___ANN0\Id_CR_SF_">'EHPAD L.342-1 à 6_SF'!$H$8</definedName>
    <definedName name="CRFRL3ACTI_HPCAPINSHP___ANN0\FINESS_ET">'EHPAD L.342-1 à 6'!$D$8</definedName>
    <definedName name="CRFRL3ACTI_HPCAPINSHP___ANN0\Id_CR_SF_">'EHPAD L.342-1 à 6_SF'!$D$8</definedName>
    <definedName name="CRFRL3ACTI_HTCAPINSHT___ANN0\FINESS_ET">'EHPAD L.342-1 à 6'!$G$8</definedName>
    <definedName name="CRFRL3ACTI_HTCAPINSHT___ANN0\Id_CR_SF_">'EHPAD L.342-1 à 6_SF'!$G$8</definedName>
    <definedName name="CRFRL3CPTED__60______PRDANN0\FINESS_ET">'EHPAD L.342-1 à 6'!$F$15</definedName>
    <definedName name="CRFRL3CPTED__60______PRDANN0\Id_CR_SF_">'EHPAD L.342-1 à 6_SF'!$F$15</definedName>
    <definedName name="CRFRL3CPTED__60______RRDANN0\FINESS_ET">'EHPAD L.342-1 à 6'!$G$15</definedName>
    <definedName name="CRFRL3CPTED__60______RRDANN0\Id_CR_SF_">'EHPAD L.342-1 à 6_SF'!$G$15</definedName>
    <definedName name="CRFRL3CPTED__602_____PRDANN0\FINESS_ET">'EHPAD L.342-1 à 6'!$F$16</definedName>
    <definedName name="CRFRL3CPTED__602_____PRDANN0\Id_CR_SF_">'EHPAD L.342-1 à 6_SF'!$F$16</definedName>
    <definedName name="CRFRL3CPTED__602_____RRDANN0\FINESS_ET">'EHPAD L.342-1 à 6'!$G$16</definedName>
    <definedName name="CRFRL3CPTED__602_____RRDANN0\Id_CR_SF_">'EHPAD L.342-1 à 6_SF'!$G$16</definedName>
    <definedName name="CRFRL3CPTED__60222___PRDANN0\FINESS_ET">'EHPAD L.342-1 à 6'!$F$20</definedName>
    <definedName name="CRFRL3CPTED__60222___PRDANN0\Id_CR_SF_">'EHPAD L.342-1 à 6_SF'!$F$20</definedName>
    <definedName name="CRFRL3CPTED__60222___RRDANN0\FINESS_ET">'EHPAD L.342-1 à 6'!$G$20</definedName>
    <definedName name="CRFRL3CPTED__60222___RRDANN0\Id_CR_SF_">'EHPAD L.342-1 à 6_SF'!$G$20</definedName>
    <definedName name="CRFRL3CPTED__60226___PRDANN0\FINESS_ET">'EHPAD L.342-1 à 6'!$F$23</definedName>
    <definedName name="CRFRL3CPTED__60226___PRDANN0\Id_CR_SF_">'EHPAD L.342-1 à 6_SF'!$F$23</definedName>
    <definedName name="CRFRL3CPTED__60226___RRDANN0\FINESS_ET">'EHPAD L.342-1 à 6'!$G$23</definedName>
    <definedName name="CRFRL3CPTED__60226___RRDANN0\Id_CR_SF_">'EHPAD L.342-1 à 6_SF'!$G$23</definedName>
    <definedName name="CRFRL3CPTED__602261__PRDANN0\FINESS_ET">'EHPAD L.342-1 à 6'!$F$24</definedName>
    <definedName name="CRFRL3CPTED__602261__PRDANN0\Id_CR_SF_">'EHPAD L.342-1 à 6_SF'!$F$24</definedName>
    <definedName name="CRFRL3CPTED__602261__RRDANN0\FINESS_ET">'EHPAD L.342-1 à 6'!$G$24</definedName>
    <definedName name="CRFRL3CPTED__602261__RRDANN0\Id_CR_SF_">'EHPAD L.342-1 à 6_SF'!$G$24</definedName>
    <definedName name="CRFRL3CPTED__603_____PRDANN0\FINESS_ET">'EHPAD L.342-1 à 6'!$F$25</definedName>
    <definedName name="CRFRL3CPTED__603_____PRDANN0\Id_CR_SF_">'EHPAD L.342-1 à 6_SF'!$F$25</definedName>
    <definedName name="CRFRL3CPTED__603_____RRDANN0\FINESS_ET">'EHPAD L.342-1 à 6'!$G$25</definedName>
    <definedName name="CRFRL3CPTED__603_____RRDANN0\Id_CR_SF_">'EHPAD L.342-1 à 6_SF'!$G$25</definedName>
    <definedName name="CRFRL3CPTED__60322___PRDANN0\FINESS_ET">'EHPAD L.342-1 à 6'!$F$29</definedName>
    <definedName name="CRFRL3CPTED__60322___PRDANN0\Id_CR_SF_">'EHPAD L.342-1 à 6_SF'!$F$29</definedName>
    <definedName name="CRFRL3CPTED__60322___RRDANN0\FINESS_ET">'EHPAD L.342-1 à 6'!$G$29</definedName>
    <definedName name="CRFRL3CPTED__60322___RRDANN0\Id_CR_SF_">'EHPAD L.342-1 à 6_SF'!$G$29</definedName>
    <definedName name="CRFRL3CPTED__603226__PRDANN0\FINESS_ET">'EHPAD L.342-1 à 6'!$F$32</definedName>
    <definedName name="CRFRL3CPTED__603226__PRDANN0\Id_CR_SF_">'EHPAD L.342-1 à 6_SF'!$F$32</definedName>
    <definedName name="CRFRL3CPTED__603226__RRDANN0\FINESS_ET">'EHPAD L.342-1 à 6'!$G$32</definedName>
    <definedName name="CRFRL3CPTED__603226__RRDANN0\Id_CR_SF_">'EHPAD L.342-1 à 6_SF'!$G$32</definedName>
    <definedName name="CRFRL3CPTED__6032261_PRDANN0\FINESS_ET">'EHPAD L.342-1 à 6'!$F$33</definedName>
    <definedName name="CRFRL3CPTED__6032261_PRDANN0\Id_CR_SF_">'EHPAD L.342-1 à 6_SF'!$F$33</definedName>
    <definedName name="CRFRL3CPTED__6032261_RRDANN0\FINESS_ET">'EHPAD L.342-1 à 6'!$G$33</definedName>
    <definedName name="CRFRL3CPTED__6032261_RRDANN0\Id_CR_SF_">'EHPAD L.342-1 à 6_SF'!$G$33</definedName>
    <definedName name="CRFRL3CPTED__603P____PRDANN0\FINESS_ET">'EHPAD L.342-1 à 6'!$F$133</definedName>
    <definedName name="CRFRL3CPTED__603P____PRDANN0\Id_CR_SF_">'EHPAD L.342-1 à 6_SF'!$F$133</definedName>
    <definedName name="CRFRL3CPTED__603P____RRDANN0\FINESS_ET">'EHPAD L.342-1 à 6'!$G$133</definedName>
    <definedName name="CRFRL3CPTED__603P____RRDANN0\Id_CR_SF_">'EHPAD L.342-1 à 6_SF'!$G$133</definedName>
    <definedName name="CRFRL3CPTED__606_____PRDANN0\FINESS_ET">'EHPAD L.342-1 à 6'!$F$34</definedName>
    <definedName name="CRFRL3CPTED__606_____PRDANN0\Id_CR_SF_">'EHPAD L.342-1 à 6_SF'!$F$34</definedName>
    <definedName name="CRFRL3CPTED__606_____RRDANN0\FINESS_ET">'EHPAD L.342-1 à 6'!$G$34</definedName>
    <definedName name="CRFRL3CPTED__606_____RRDANN0\Id_CR_SF_">'EHPAD L.342-1 à 6_SF'!$G$34</definedName>
    <definedName name="CRFRL3CPTED__60622___PRDANN0\FINESS_ET">'EHPAD L.342-1 à 6'!$F$37</definedName>
    <definedName name="CRFRL3CPTED__60622___PRDANN0\Id_CR_SF_">'EHPAD L.342-1 à 6_SF'!$F$37</definedName>
    <definedName name="CRFRL3CPTED__60622___RRDANN0\FINESS_ET">'EHPAD L.342-1 à 6'!$G$37</definedName>
    <definedName name="CRFRL3CPTED__60622___RRDANN0\Id_CR_SF_">'EHPAD L.342-1 à 6_SF'!$G$37</definedName>
    <definedName name="CRFRL3CPTED__60626___PRDANN0\FINESS_ET">'EHPAD L.342-1 à 6'!$F$40</definedName>
    <definedName name="CRFRL3CPTED__60626___PRDANN0\Id_CR_SF_">'EHPAD L.342-1 à 6_SF'!$F$40</definedName>
    <definedName name="CRFRL3CPTED__60626___RRDANN0\FINESS_ET">'EHPAD L.342-1 à 6'!$G$40</definedName>
    <definedName name="CRFRL3CPTED__60626___RRDANN0\Id_CR_SF_">'EHPAD L.342-1 à 6_SF'!$G$40</definedName>
    <definedName name="CRFRL3CPTED__606261__PRDANN0\FINESS_ET">'EHPAD L.342-1 à 6'!$F$41</definedName>
    <definedName name="CRFRL3CPTED__606261__PRDANN0\Id_CR_SF_">'EHPAD L.342-1 à 6_SF'!$F$41</definedName>
    <definedName name="CRFRL3CPTED__606261__RRDANN0\FINESS_ET">'EHPAD L.342-1 à 6'!$G$41</definedName>
    <definedName name="CRFRL3CPTED__606261__RRDANN0\Id_CR_SF_">'EHPAD L.342-1 à 6_SF'!$G$41</definedName>
    <definedName name="CRFRL3CPTED__609_19__PRDANN0\FINESS_ET">'EHPAD L.342-1 à 6'!$F$134</definedName>
    <definedName name="CRFRL3CPTED__609_19__PRDANN0\Id_CR_SF_">'EHPAD L.342-1 à 6_SF'!$F$134</definedName>
    <definedName name="CRFRL3CPTED__609_19__RRDANN0\FINESS_ET">'EHPAD L.342-1 à 6'!$G$134</definedName>
    <definedName name="CRFRL3CPTED__609_19__RRDANN0\Id_CR_SF_">'EHPAD L.342-1 à 6_SF'!$G$134</definedName>
    <definedName name="CRFRL3CPTED__61______PRDANN0\FINESS_ET">'EHPAD L.342-1 à 6'!$F$47</definedName>
    <definedName name="CRFRL3CPTED__61______PRDANN0\Id_CR_SF_">'EHPAD L.342-1 à 6_SF'!$F$47</definedName>
    <definedName name="CRFRL3CPTED__61______RRDANN0\FINESS_ET">'EHPAD L.342-1 à 6'!$G$47</definedName>
    <definedName name="CRFRL3CPTED__61______RRDANN0\Id_CR_SF_">'EHPAD L.342-1 à 6_SF'!$G$47</definedName>
    <definedName name="CRFRL3CPTED__61681___PRDANN0\FINESS_ET">'EHPAD L.342-1 à 6'!$F$53</definedName>
    <definedName name="CRFRL3CPTED__61681___PRDANN0\Id_CR_SF_">'EHPAD L.342-1 à 6_SF'!$F$53</definedName>
    <definedName name="CRFRL3CPTED__61681___RRDANN0\FINESS_ET">'EHPAD L.342-1 à 6'!$G$53</definedName>
    <definedName name="CRFRL3CPTED__61681___RRDANN0\Id_CR_SF_">'EHPAD L.342-1 à 6_SF'!$G$53</definedName>
    <definedName name="CRFRL3CPTED__62______PRDANN0\FINESS_ET">'EHPAD L.342-1 à 6'!$F$54</definedName>
    <definedName name="CRFRL3CPTED__62______PRDANN0\Id_CR_SF_">'EHPAD L.342-1 à 6_SF'!$F$54</definedName>
    <definedName name="CRFRL3CPTED__62______RRDANN0\FINESS_ET">'EHPAD L.342-1 à 6'!$G$54</definedName>
    <definedName name="CRFRL3CPTED__62______RRDANN0\Id_CR_SF_">'EHPAD L.342-1 à 6_SF'!$G$54</definedName>
    <definedName name="CRFRL3CPTED__621_____PRDANN0\FINESS_ET">'EHPAD L.342-1 à 6'!$F$55</definedName>
    <definedName name="CRFRL3CPTED__621_____PRDANN0\Id_CR_SF_">'EHPAD L.342-1 à 6_SF'!$F$55</definedName>
    <definedName name="CRFRL3CPTED__621_____RRDANN0\FINESS_ET">'EHPAD L.342-1 à 6'!$G$55</definedName>
    <definedName name="CRFRL3CPTED__621_____RRDANN0\Id_CR_SF_">'EHPAD L.342-1 à 6_SF'!$G$55</definedName>
    <definedName name="CRFRL3CPTED__62421___PRDANN0\FINESS_ET">'EHPAD L.342-1 à 6'!$F$59</definedName>
    <definedName name="CRFRL3CPTED__62421___PRDANN0\Id_CR_SF_">'EHPAD L.342-1 à 6_SF'!$F$59</definedName>
    <definedName name="CRFRL3CPTED__62421___RRDANN0\FINESS_ET">'EHPAD L.342-1 à 6'!$G$59</definedName>
    <definedName name="CRFRL3CPTED__62421___RRDANN0\Id_CR_SF_">'EHPAD L.342-1 à 6_SF'!$G$59</definedName>
    <definedName name="CRFRL3CPTED__6281____PRDANN0\FINESS_ET">'EHPAD L.342-1 à 6'!$F$63</definedName>
    <definedName name="CRFRL3CPTED__6281____PRDANN0\Id_CR_SF_">'EHPAD L.342-1 à 6_SF'!$F$63</definedName>
    <definedName name="CRFRL3CPTED__6281____RRDANN0\FINESS_ET">'EHPAD L.342-1 à 6'!$G$63</definedName>
    <definedName name="CRFRL3CPTED__6281____RRDANN0\Id_CR_SF_">'EHPAD L.342-1 à 6_SF'!$G$63</definedName>
    <definedName name="CRFRL3CPTED__6283____PRDANN0\FINESS_ET">'EHPAD L.342-1 à 6'!$F$66</definedName>
    <definedName name="CRFRL3CPTED__6283____PRDANN0\Id_CR_SF_">'EHPAD L.342-1 à 6_SF'!$F$66</definedName>
    <definedName name="CRFRL3CPTED__6283____RRDANN0\FINESS_ET">'EHPAD L.342-1 à 6'!$G$66</definedName>
    <definedName name="CRFRL3CPTED__6283____RRDANN0\Id_CR_SF_">'EHPAD L.342-1 à 6_SF'!$G$66</definedName>
    <definedName name="CRFRL3CPTED__6288____PRDANN0\FINESS_ET">'EHPAD L.342-1 à 6'!$F$67</definedName>
    <definedName name="CRFRL3CPTED__6288____PRDANN0\Id_CR_SF_">'EHPAD L.342-1 à 6_SF'!$F$67</definedName>
    <definedName name="CRFRL3CPTED__6288____RRDANN0\FINESS_ET">'EHPAD L.342-1 à 6'!$G$67</definedName>
    <definedName name="CRFRL3CPTED__6288____RRDANN0\Id_CR_SF_">'EHPAD L.342-1 à 6_SF'!$G$67</definedName>
    <definedName name="CRFRL3CPTED__631_____PRDANN0\FINESS_ET">'EHPAD L.342-1 à 6'!$F$68</definedName>
    <definedName name="CRFRL3CPTED__631_____PRDANN0\Id_CR_SF_">'EHPAD L.342-1 à 6_SF'!$F$68</definedName>
    <definedName name="CRFRL3CPTED__631_____RRDANN0\FINESS_ET">'EHPAD L.342-1 à 6'!$G$68</definedName>
    <definedName name="CRFRL3CPTED__631_____RRDANN0\Id_CR_SF_">'EHPAD L.342-1 à 6_SF'!$G$68</definedName>
    <definedName name="CRFRL3CPTED__631AS___PRDANN0\FINESS_ET">'EHPAD L.342-1 à 6'!$F$74</definedName>
    <definedName name="CRFRL3CPTED__631AS___PRDANN0\Id_CR_SF_">'EHPAD L.342-1 à 6_SF'!$F$74</definedName>
    <definedName name="CRFRL3CPTED__631AS___RRDANN0\FINESS_ET">'EHPAD L.342-1 à 6'!$G$74</definedName>
    <definedName name="CRFRL3CPTED__631AS___RRDANN0\Id_CR_SF_">'EHPAD L.342-1 à 6_SF'!$G$74</definedName>
    <definedName name="CRFRL3CPTED__631ASH__PRDANN0\FINESS_ET">'EHPAD L.342-1 à 6'!$F$71</definedName>
    <definedName name="CRFRL3CPTED__631ASH__PRDANN0\Id_CR_SF_">'EHPAD L.342-1 à 6_SF'!$F$71</definedName>
    <definedName name="CRFRL3CPTED__631ASH__RRDANN0\FINESS_ET">'EHPAD L.342-1 à 6'!$G$71</definedName>
    <definedName name="CRFRL3CPTED__631ASH__RRDANN0\Id_CR_SF_">'EHPAD L.342-1 à 6_SF'!$G$71</definedName>
    <definedName name="CRFRL3CPTED__633_____PRDANN0\FINESS_ET">'EHPAD L.342-1 à 6'!$F$75</definedName>
    <definedName name="CRFRL3CPTED__633_____PRDANN0\Id_CR_SF_">'EHPAD L.342-1 à 6_SF'!$F$75</definedName>
    <definedName name="CRFRL3CPTED__633_____RRDANN0\FINESS_ET">'EHPAD L.342-1 à 6'!$G$75</definedName>
    <definedName name="CRFRL3CPTED__633_____RRDANN0\Id_CR_SF_">'EHPAD L.342-1 à 6_SF'!$G$75</definedName>
    <definedName name="CRFRL3CPTED__633AS___PRDANN0\FINESS_ET">'EHPAD L.342-1 à 6'!$F$81</definedName>
    <definedName name="CRFRL3CPTED__633AS___PRDANN0\Id_CR_SF_">'EHPAD L.342-1 à 6_SF'!$F$81</definedName>
    <definedName name="CRFRL3CPTED__633AS___RRDANN0\FINESS_ET">'EHPAD L.342-1 à 6'!$G$81</definedName>
    <definedName name="CRFRL3CPTED__633AS___RRDANN0\Id_CR_SF_">'EHPAD L.342-1 à 6_SF'!$G$81</definedName>
    <definedName name="CRFRL3CPTED__633ASH__PRDANN0\FINESS_ET">'EHPAD L.342-1 à 6'!$F$78</definedName>
    <definedName name="CRFRL3CPTED__633ASH__PRDANN0\Id_CR_SF_">'EHPAD L.342-1 à 6_SF'!$F$78</definedName>
    <definedName name="CRFRL3CPTED__633ASH__RRDANN0\FINESS_ET">'EHPAD L.342-1 à 6'!$G$78</definedName>
    <definedName name="CRFRL3CPTED__633ASH__RRDANN0\Id_CR_SF_">'EHPAD L.342-1 à 6_SF'!$G$78</definedName>
    <definedName name="CRFRL3CPTED__64______PRDANN0\FINESS_ET">'EHPAD L.342-1 à 6'!$F$86</definedName>
    <definedName name="CRFRL3CPTED__64______PRDANN0\Id_CR_SF_">'EHPAD L.342-1 à 6_SF'!$F$86</definedName>
    <definedName name="CRFRL3CPTED__64______RRDANN0\FINESS_ET">'EHPAD L.342-1 à 6'!$G$86</definedName>
    <definedName name="CRFRL3CPTED__64______RRDANN0\Id_CR_SF_">'EHPAD L.342-1 à 6_SF'!$G$86</definedName>
    <definedName name="CRFRL3CPTED__6419_29_PRDANN0\FINESS_ET">'EHPAD L.342-1 à 6'!$F$135</definedName>
    <definedName name="CRFRL3CPTED__6419_29_PRDANN0\Id_CR_SF_">'EHPAD L.342-1 à 6_SF'!$F$135</definedName>
    <definedName name="CRFRL3CPTED__6419_29_RRDANN0\FINESS_ET">'EHPAD L.342-1 à 6'!$G$135</definedName>
    <definedName name="CRFRL3CPTED__6419_29_RRDANN0\Id_CR_SF_">'EHPAD L.342-1 à 6_SF'!$G$135</definedName>
    <definedName name="CRFRL3CPTED__6459_69_PRDANN0\FINESS_ET">'EHPAD L.342-1 à 6'!$F$136</definedName>
    <definedName name="CRFRL3CPTED__6459_69_PRDANN0\Id_CR_SF_">'EHPAD L.342-1 à 6_SF'!$F$136</definedName>
    <definedName name="CRFRL3CPTED__6459_69_RRDANN0\FINESS_ET">'EHPAD L.342-1 à 6'!$G$136</definedName>
    <definedName name="CRFRL3CPTED__6459_69_RRDANN0\Id_CR_SF_">'EHPAD L.342-1 à 6_SF'!$G$136</definedName>
    <definedName name="CRFRL3CPTED__6489____PRDANN0\FINESS_ET">'EHPAD L.342-1 à 6'!$F$137</definedName>
    <definedName name="CRFRL3CPTED__6489____PRDANN0\Id_CR_SF_">'EHPAD L.342-1 à 6_SF'!$F$137</definedName>
    <definedName name="CRFRL3CPTED__6489____RRDANN0\FINESS_ET">'EHPAD L.342-1 à 6'!$G$137</definedName>
    <definedName name="CRFRL3CPTED__6489____RRDANN0\Id_CR_SF_">'EHPAD L.342-1 à 6_SF'!$G$137</definedName>
    <definedName name="CRFRL3CPTED__64AS____PRDANN0\FINESS_ET">'EHPAD L.342-1 à 6'!$F$92</definedName>
    <definedName name="CRFRL3CPTED__64AS____PRDANN0\Id_CR_SF_">'EHPAD L.342-1 à 6_SF'!$F$92</definedName>
    <definedName name="CRFRL3CPTED__64AS____RRDANN0\FINESS_ET">'EHPAD L.342-1 à 6'!$G$92</definedName>
    <definedName name="CRFRL3CPTED__64AS____RRDANN0\Id_CR_SF_">'EHPAD L.342-1 à 6_SF'!$G$92</definedName>
    <definedName name="CRFRL3CPTED__64ASH___PRDANN0\FINESS_ET">'EHPAD L.342-1 à 6'!$F$89</definedName>
    <definedName name="CRFRL3CPTED__64ASH___PRDANN0\Id_CR_SF_">'EHPAD L.342-1 à 6_SF'!$F$89</definedName>
    <definedName name="CRFRL3CPTED__64ASH___RRDANN0\FINESS_ET">'EHPAD L.342-1 à 6'!$G$89</definedName>
    <definedName name="CRFRL3CPTED__64ASH___RRDANN0\Id_CR_SF_">'EHPAD L.342-1 à 6_SF'!$G$89</definedName>
    <definedName name="CRFRL3CPTED__6611P___PRDANN0\FINESS_ET">'EHPAD L.342-1 à 6'!$F$138</definedName>
    <definedName name="CRFRL3CPTED__6611P___PRDANN0\Id_CR_SF_">'EHPAD L.342-1 à 6_SF'!$F$138</definedName>
    <definedName name="CRFRL3CPTED__6611P___RRDANN0\FINESS_ET">'EHPAD L.342-1 à 6'!$G$138</definedName>
    <definedName name="CRFRL3CPTED__6611P___RRDANN0\Id_CR_SF_">'EHPAD L.342-1 à 6_SF'!$G$138</definedName>
    <definedName name="CRFRL3CPTED__67______PRDANN0\FINESS_ET">'EHPAD L.342-1 à 6'!$F$96</definedName>
    <definedName name="CRFRL3CPTED__67______PRDANN0\Id_CR_SF_">'EHPAD L.342-1 à 6_SF'!$F$96</definedName>
    <definedName name="CRFRL3CPTED__67______RRDANN0\FINESS_ET">'EHPAD L.342-1 à 6'!$G$96</definedName>
    <definedName name="CRFRL3CPTED__67______RRDANN0\Id_CR_SF_">'EHPAD L.342-1 à 6_SF'!$G$96</definedName>
    <definedName name="CRFRL3CPTED__6811____PRDANN0\FINESS_ET">'EHPAD L.342-1 à 6'!$F$97</definedName>
    <definedName name="CRFRL3CPTED__6811____PRDANN0\Id_CR_SF_">'EHPAD L.342-1 à 6_SF'!$F$97</definedName>
    <definedName name="CRFRL3CPTED__6811____RRDANN0\FINESS_ET">'EHPAD L.342-1 à 6'!$G$97</definedName>
    <definedName name="CRFRL3CPTED__6811____RRDANN0\Id_CR_SF_">'EHPAD L.342-1 à 6_SF'!$G$97</definedName>
    <definedName name="CRFRL3CPTED__6812____PRDANN0\FINESS_ET">'EHPAD L.342-1 à 6'!$F$98</definedName>
    <definedName name="CRFRL3CPTED__6812____PRDANN0\Id_CR_SF_">'EHPAD L.342-1 à 6_SF'!$F$98</definedName>
    <definedName name="CRFRL3CPTED__6812____RRDANN0\FINESS_ET">'EHPAD L.342-1 à 6'!$G$98</definedName>
    <definedName name="CRFRL3CPTED__6812____RRDANN0\Id_CR_SF_">'EHPAD L.342-1 à 6_SF'!$G$98</definedName>
    <definedName name="CRFRL3CPTED__6815____PRDANN0\FINESS_ET">'EHPAD L.342-1 à 6'!$F$99</definedName>
    <definedName name="CRFRL3CPTED__6815____PRDANN0\Id_CR_SF_">'EHPAD L.342-1 à 6_SF'!$F$99</definedName>
    <definedName name="CRFRL3CPTED__6815____RRDANN0\FINESS_ET">'EHPAD L.342-1 à 6'!$G$99</definedName>
    <definedName name="CRFRL3CPTED__6815____RRDANN0\Id_CR_SF_">'EHPAD L.342-1 à 6_SF'!$G$99</definedName>
    <definedName name="CRFRL3CPTED__6816____PRDANN0\FINESS_ET">'EHPAD L.342-1 à 6'!$F$100</definedName>
    <definedName name="CRFRL3CPTED__6816____PRDANN0\Id_CR_SF_">'EHPAD L.342-1 à 6_SF'!$F$100</definedName>
    <definedName name="CRFRL3CPTED__6816____RRDANN0\FINESS_ET">'EHPAD L.342-1 à 6'!$G$100</definedName>
    <definedName name="CRFRL3CPTED__6816____RRDANN0\Id_CR_SF_">'EHPAD L.342-1 à 6_SF'!$G$100</definedName>
    <definedName name="CRFRL3CPTED__6817____PRDANN0\FINESS_ET">'EHPAD L.342-1 à 6'!$F$101</definedName>
    <definedName name="CRFRL3CPTED__6817____PRDANN0\Id_CR_SF_">'EHPAD L.342-1 à 6_SF'!$F$101</definedName>
    <definedName name="CRFRL3CPTED__6817____RRDANN0\FINESS_ET">'EHPAD L.342-1 à 6'!$G$101</definedName>
    <definedName name="CRFRL3CPTED__6817____RRDANN0\Id_CR_SF_">'EHPAD L.342-1 à 6_SF'!$G$101</definedName>
    <definedName name="CRFRL3CPTED__686_____PRDANN0\FINESS_ET">'EHPAD L.342-1 à 6'!$F$102</definedName>
    <definedName name="CRFRL3CPTED__686_____PRDANN0\Id_CR_SF_">'EHPAD L.342-1 à 6_SF'!$F$102</definedName>
    <definedName name="CRFRL3CPTED__686_____RRDANN0\FINESS_ET">'EHPAD L.342-1 à 6'!$G$102</definedName>
    <definedName name="CRFRL3CPTED__686_____RRDANN0\Id_CR_SF_">'EHPAD L.342-1 à 6_SF'!$G$102</definedName>
    <definedName name="CRFRL3CPTED__687_____PRDANN0\FINESS_ET">'EHPAD L.342-1 à 6'!$F$103</definedName>
    <definedName name="CRFRL3CPTED__687_____PRDANN0\Id_CR_SF_">'EHPAD L.342-1 à 6_SF'!$F$103</definedName>
    <definedName name="CRFRL3CPTED__687_____RRDANN0\FINESS_ET">'EHPAD L.342-1 à 6'!$G$103</definedName>
    <definedName name="CRFRL3CPTED__687_____RRDANN0\Id_CR_SF_">'EHPAD L.342-1 à 6_SF'!$G$103</definedName>
    <definedName name="CRFRL3CPTED__68741___PRDANN0\FINESS_ET">'EHPAD L.342-1 à 6'!$F$104</definedName>
    <definedName name="CRFRL3CPTED__68741___PRDANN0\Id_CR_SF_">'EHPAD L.342-1 à 6_SF'!$F$104</definedName>
    <definedName name="CRFRL3CPTED__68741___RRDANN0\FINESS_ET">'EHPAD L.342-1 à 6'!$G$104</definedName>
    <definedName name="CRFRL3CPTED__68741___RRDANN0\Id_CR_SF_">'EHPAD L.342-1 à 6_SF'!$G$104</definedName>
    <definedName name="CRFRL3CPTED__68742___PRDANN0\FINESS_ET">'EHPAD L.342-1 à 6'!$F$105</definedName>
    <definedName name="CRFRL3CPTED__68742___PRDANN0\Id_CR_SF_">'EHPAD L.342-1 à 6_SF'!$F$105</definedName>
    <definedName name="CRFRL3CPTED__68742___RRDANN0\FINESS_ET">'EHPAD L.342-1 à 6'!$G$105</definedName>
    <definedName name="CRFRL3CPTED__68742___RRDANN0\Id_CR_SF_">'EHPAD L.342-1 à 6_SF'!$G$105</definedName>
    <definedName name="CRFRL3CPTED__689_____PRDANN0\FINESS_ET">'EHPAD L.342-1 à 6'!$F$106</definedName>
    <definedName name="CRFRL3CPTED__689_____PRDANN0\Id_CR_SF_">'EHPAD L.342-1 à 6_SF'!$F$106</definedName>
    <definedName name="CRFRL3CPTED__689_____RRDANN0\FINESS_ET">'EHPAD L.342-1 à 6'!$G$106</definedName>
    <definedName name="CRFRL3CPTED__689_____RRDANN0\Id_CR_SF_">'EHPAD L.342-1 à 6_SF'!$G$106</definedName>
    <definedName name="CRFRL3CPTED__70______PRDANN0\FINESS_ET">'EHPAD L.342-1 à 6'!$F$128</definedName>
    <definedName name="CRFRL3CPTED__70______PRDANN0\Id_CR_SF_">'EHPAD L.342-1 à 6_SF'!$F$128</definedName>
    <definedName name="CRFRL3CPTED__70______RRDANN0\FINESS_ET">'EHPAD L.342-1 à 6'!$G$128</definedName>
    <definedName name="CRFRL3CPTED__70______RRDANN0\Id_CR_SF_">'EHPAD L.342-1 à 6_SF'!$G$128</definedName>
    <definedName name="CRFRL3CPTED__709_____PRDANN0\FINESS_ET">'EHPAD L.342-1 à 6'!$F$43</definedName>
    <definedName name="CRFRL3CPTED__709_____PRDANN0\Id_CR_SF_">'EHPAD L.342-1 à 6_SF'!$F$43</definedName>
    <definedName name="CRFRL3CPTED__709_____RRDANN0\FINESS_ET">'EHPAD L.342-1 à 6'!$G$43</definedName>
    <definedName name="CRFRL3CPTED__709_____RRDANN0\Id_CR_SF_">'EHPAD L.342-1 à 6_SF'!$G$43</definedName>
    <definedName name="CRFRL3CPTED__71______PRDANN0\FINESS_ET">'EHPAD L.342-1 à 6'!$F$129</definedName>
    <definedName name="CRFRL3CPTED__71______PRDANN0\Id_CR_SF_">'EHPAD L.342-1 à 6_SF'!$F$129</definedName>
    <definedName name="CRFRL3CPTED__71______RRDANN0\FINESS_ET">'EHPAD L.342-1 à 6'!$G$129</definedName>
    <definedName name="CRFRL3CPTED__71______RRDANN0\Id_CR_SF_">'EHPAD L.342-1 à 6_SF'!$G$129</definedName>
    <definedName name="CRFRL3CPTED__713_____PRDANN0\FINESS_ET">'EHPAD L.342-1 à 6'!$F$44</definedName>
    <definedName name="CRFRL3CPTED__713_____PRDANN0\Id_CR_SF_">'EHPAD L.342-1 à 6_SF'!$F$44</definedName>
    <definedName name="CRFRL3CPTED__713_____RRDANN0\FINESS_ET">'EHPAD L.342-1 à 6'!$G$44</definedName>
    <definedName name="CRFRL3CPTED__713_____RRDANN0\Id_CR_SF_">'EHPAD L.342-1 à 6_SF'!$G$44</definedName>
    <definedName name="CRFRL3CPTED__72______PRDANN0\FINESS_ET">'EHPAD L.342-1 à 6'!$F$130</definedName>
    <definedName name="CRFRL3CPTED__72______PRDANN0\Id_CR_SF_">'EHPAD L.342-1 à 6_SF'!$F$130</definedName>
    <definedName name="CRFRL3CPTED__72______RRDANN0\FINESS_ET">'EHPAD L.342-1 à 6'!$G$130</definedName>
    <definedName name="CRFRL3CPTED__72______RRDANN0\Id_CR_SF_">'EHPAD L.342-1 à 6_SF'!$G$130</definedName>
    <definedName name="CRFRL3CPTED__732_____PRDANN0\FINESS_ET">'EHPAD L.342-1 à 6'!$F$115</definedName>
    <definedName name="CRFRL3CPTED__732_____PRDANN0\Id_CR_SF_">'EHPAD L.342-1 à 6_SF'!$F$115</definedName>
    <definedName name="CRFRL3CPTED__732_____RRDANN0\FINESS_ET">'EHPAD L.342-1 à 6'!$G$115</definedName>
    <definedName name="CRFRL3CPTED__732_____RRDANN0\Id_CR_SF_">'EHPAD L.342-1 à 6_SF'!$G$115</definedName>
    <definedName name="CRFRL3CPTED__7351____PRDANN0\FINESS_ET">'EHPAD L.342-1 à 6'!$F$117</definedName>
    <definedName name="CRFRL3CPTED__7351____PRDANN0\Id_CR_SF_">'EHPAD L.342-1 à 6_SF'!$F$117</definedName>
    <definedName name="CRFRL3CPTED__7351____RRDANN0\FINESS_ET">'EHPAD L.342-1 à 6'!$G$117</definedName>
    <definedName name="CRFRL3CPTED__7351____RRDANN0\Id_CR_SF_">'EHPAD L.342-1 à 6_SF'!$G$117</definedName>
    <definedName name="CRFRL3CPTED__7351125_PRDANN0\FINESS_ET">'EHPAD L.342-1 à 6'!$F$118</definedName>
    <definedName name="CRFRL3CPTED__7351125_PRDANN0\Id_CR_SF_">'EHPAD L.342-1 à 6_SF'!$F$118</definedName>
    <definedName name="CRFRL3CPTED__7351125_RRDANN0\FINESS_ET">'EHPAD L.342-1 à 6'!$G$118</definedName>
    <definedName name="CRFRL3CPTED__7351125_RRDANN0\Id_CR_SF_">'EHPAD L.342-1 à 6_SF'!$G$118</definedName>
    <definedName name="CRFRL3CPTED__7352____PRDANN0\FINESS_ET">'EHPAD L.342-1 à 6'!$F$119</definedName>
    <definedName name="CRFRL3CPTED__7352____PRDANN0\Id_CR_SF_">'EHPAD L.342-1 à 6_SF'!$F$119</definedName>
    <definedName name="CRFRL3CPTED__7352____RRDANN0\FINESS_ET">'EHPAD L.342-1 à 6'!$G$119</definedName>
    <definedName name="CRFRL3CPTED__7352____RRDANN0\Id_CR_SF_">'EHPAD L.342-1 à 6_SF'!$G$119</definedName>
    <definedName name="CRFRL3CPTED__7352121_PRDANN0\FINESS_ET">'EHPAD L.342-1 à 6'!$F$120</definedName>
    <definedName name="CRFRL3CPTED__7352121_PRDANN0\Id_CR_SF_">'EHPAD L.342-1 à 6_SF'!$F$120</definedName>
    <definedName name="CRFRL3CPTED__7352121_RRDANN0\FINESS_ET">'EHPAD L.342-1 à 6'!$G$120</definedName>
    <definedName name="CRFRL3CPTED__7352121_RRDANN0\Id_CR_SF_">'EHPAD L.342-1 à 6_SF'!$G$120</definedName>
    <definedName name="CRFRL3CPTED__7352122_PRDANN0\FINESS_ET">'EHPAD L.342-1 à 6'!$F$121</definedName>
    <definedName name="CRFRL3CPTED__7352122_PRDANN0\Id_CR_SF_">'EHPAD L.342-1 à 6_SF'!$F$121</definedName>
    <definedName name="CRFRL3CPTED__7352122_RRDANN0\FINESS_ET">'EHPAD L.342-1 à 6'!$G$121</definedName>
    <definedName name="CRFRL3CPTED__7352122_RRDANN0\Id_CR_SF_">'EHPAD L.342-1 à 6_SF'!$G$121</definedName>
    <definedName name="CRFRL3CPTED__7352282_PRDANN0\FINESS_ET">'EHPAD L.342-1 à 6'!$F$122</definedName>
    <definedName name="CRFRL3CPTED__7352282_PRDANN0\Id_CR_SF_">'EHPAD L.342-1 à 6_SF'!$F$122</definedName>
    <definedName name="CRFRL3CPTED__7352282_RRDANN0\FINESS_ET">'EHPAD L.342-1 à 6'!$G$122</definedName>
    <definedName name="CRFRL3CPTED__7352282_RRDANN0\Id_CR_SF_">'EHPAD L.342-1 à 6_SF'!$G$122</definedName>
    <definedName name="CRFRL3CPTED__7353____PRDANN0\FINESS_ET">'EHPAD L.342-1 à 6'!$F$123</definedName>
    <definedName name="CRFRL3CPTED__7353____PRDANN0\Id_CR_SF_">'EHPAD L.342-1 à 6_SF'!$F$123</definedName>
    <definedName name="CRFRL3CPTED__7353____RRDANN0\FINESS_ET">'EHPAD L.342-1 à 6'!$G$123</definedName>
    <definedName name="CRFRL3CPTED__7353____RRDANN0\Id_CR_SF_">'EHPAD L.342-1 à 6_SF'!$G$123</definedName>
    <definedName name="CRFRL3CPTED__73532___PRDANN0\FINESS_ET">'EHPAD L.342-1 à 6'!$F$124</definedName>
    <definedName name="CRFRL3CPTED__73532___PRDANN0\Id_CR_SF_">'EHPAD L.342-1 à 6_SF'!$F$124</definedName>
    <definedName name="CRFRL3CPTED__73532___RRDANN0\FINESS_ET">'EHPAD L.342-1 à 6'!$G$124</definedName>
    <definedName name="CRFRL3CPTED__73532___RRDANN0\Id_CR_SF_">'EHPAD L.342-1 à 6_SF'!$G$124</definedName>
    <definedName name="CRFRL3CPTED__7358____PRDANN0\FINESS_ET">'EHPAD L.342-1 à 6'!$F$125</definedName>
    <definedName name="CRFRL3CPTED__7358____PRDANN0\Id_CR_SF_">'EHPAD L.342-1 à 6_SF'!$F$125</definedName>
    <definedName name="CRFRL3CPTED__7358____RRDANN0\FINESS_ET">'EHPAD L.342-1 à 6'!$G$125</definedName>
    <definedName name="CRFRL3CPTED__7358____RRDANN0\Id_CR_SF_">'EHPAD L.342-1 à 6_SF'!$G$125</definedName>
    <definedName name="CRFRL3CPTED__738_____PRDANN0\FINESS_ET">'EHPAD L.342-1 à 6'!$F$126</definedName>
    <definedName name="CRFRL3CPTED__738_____PRDANN0\Id_CR_SF_">'EHPAD L.342-1 à 6_SF'!$F$126</definedName>
    <definedName name="CRFRL3CPTED__738_____RRDANN0\FINESS_ET">'EHPAD L.342-1 à 6'!$G$126</definedName>
    <definedName name="CRFRL3CPTED__738_____RRDANN0\Id_CR_SF_">'EHPAD L.342-1 à 6_SF'!$G$126</definedName>
    <definedName name="CRFRL3CPTED__74______PRDANN0\FINESS_ET">'EHPAD L.342-1 à 6'!$F$131</definedName>
    <definedName name="CRFRL3CPTED__74______PRDANN0\Id_CR_SF_">'EHPAD L.342-1 à 6_SF'!$F$131</definedName>
    <definedName name="CRFRL3CPTED__74______RRDANN0\FINESS_ET">'EHPAD L.342-1 à 6'!$G$131</definedName>
    <definedName name="CRFRL3CPTED__74______RRDANN0\Id_CR_SF_">'EHPAD L.342-1 à 6_SF'!$G$131</definedName>
    <definedName name="CRFRL3CPTED__75______PRDANN0\FINESS_ET">'EHPAD L.342-1 à 6'!$F$132</definedName>
    <definedName name="CRFRL3CPTED__75______PRDANN0\Id_CR_SF_">'EHPAD L.342-1 à 6_SF'!$F$132</definedName>
    <definedName name="CRFRL3CPTED__75______RRDANN0\FINESS_ET">'EHPAD L.342-1 à 6'!$G$132</definedName>
    <definedName name="CRFRL3CPTED__75______RRDANN0\Id_CR_SF_">'EHPAD L.342-1 à 6_SF'!$G$132</definedName>
    <definedName name="CRFRL3CPTED__76______PRDANN0\FINESS_ET">'EHPAD L.342-1 à 6'!$F$140</definedName>
    <definedName name="CRFRL3CPTED__76______PRDANN0\Id_CR_SF_">'EHPAD L.342-1 à 6_SF'!$F$140</definedName>
    <definedName name="CRFRL3CPTED__76______RRDANN0\FINESS_ET">'EHPAD L.342-1 à 6'!$G$140</definedName>
    <definedName name="CRFRL3CPTED__76______RRDANN0\Id_CR_SF_">'EHPAD L.342-1 à 6_SF'!$G$140</definedName>
    <definedName name="CRFRL3CPTED__771_____PRDANN0\FINESS_ET">'EHPAD L.342-1 à 6'!$F$141</definedName>
    <definedName name="CRFRL3CPTED__771_____PRDANN0\Id_CR_SF_">'EHPAD L.342-1 à 6_SF'!$F$141</definedName>
    <definedName name="CRFRL3CPTED__771_____RRDANN0\FINESS_ET">'EHPAD L.342-1 à 6'!$G$141</definedName>
    <definedName name="CRFRL3CPTED__771_____RRDANN0\Id_CR_SF_">'EHPAD L.342-1 à 6_SF'!$G$141</definedName>
    <definedName name="CRFRL3CPTED__773_____PRDANN0\FINESS_ET">'EHPAD L.342-1 à 6'!$F$142</definedName>
    <definedName name="CRFRL3CPTED__773_____PRDANN0\Id_CR_SF_">'EHPAD L.342-1 à 6_SF'!$F$142</definedName>
    <definedName name="CRFRL3CPTED__773_____RRDANN0\FINESS_ET">'EHPAD L.342-1 à 6'!$G$142</definedName>
    <definedName name="CRFRL3CPTED__773_____RRDANN0\Id_CR_SF_">'EHPAD L.342-1 à 6_SF'!$G$142</definedName>
    <definedName name="CRFRL3CPTED__775_____PRDANN0\FINESS_ET">'EHPAD L.342-1 à 6'!$F$143</definedName>
    <definedName name="CRFRL3CPTED__775_____PRDANN0\Id_CR_SF_">'EHPAD L.342-1 à 6_SF'!$F$143</definedName>
    <definedName name="CRFRL3CPTED__775_____RRDANN0\FINESS_ET">'EHPAD L.342-1 à 6'!$G$143</definedName>
    <definedName name="CRFRL3CPTED__775_____RRDANN0\Id_CR_SF_">'EHPAD L.342-1 à 6_SF'!$G$143</definedName>
    <definedName name="CRFRL3CPTED__777_____PRDANN0\FINESS_ET">'EHPAD L.342-1 à 6'!$F$144</definedName>
    <definedName name="CRFRL3CPTED__777_____PRDANN0\Id_CR_SF_">'EHPAD L.342-1 à 6_SF'!$F$144</definedName>
    <definedName name="CRFRL3CPTED__777_____RRDANN0\FINESS_ET">'EHPAD L.342-1 à 6'!$G$144</definedName>
    <definedName name="CRFRL3CPTED__777_____RRDANN0\Id_CR_SF_">'EHPAD L.342-1 à 6_SF'!$G$144</definedName>
    <definedName name="CRFRL3CPTED__778_____PRDANN0\FINESS_ET">'EHPAD L.342-1 à 6'!$F$145</definedName>
    <definedName name="CRFRL3CPTED__778_____PRDANN0\Id_CR_SF_">'EHPAD L.342-1 à 6_SF'!$F$145</definedName>
    <definedName name="CRFRL3CPTED__778_____RRDANN0\FINESS_ET">'EHPAD L.342-1 à 6'!$G$145</definedName>
    <definedName name="CRFRL3CPTED__778_____RRDANN0\Id_CR_SF_">'EHPAD L.342-1 à 6_SF'!$G$145</definedName>
    <definedName name="CRFRL3CPTED__7811____PRDANN0\FINESS_ET">'EHPAD L.342-1 à 6'!$F$146</definedName>
    <definedName name="CRFRL3CPTED__7811____PRDANN0\Id_CR_SF_">'EHPAD L.342-1 à 6_SF'!$F$146</definedName>
    <definedName name="CRFRL3CPTED__7811____RRDANN0\FINESS_ET">'EHPAD L.342-1 à 6'!$G$146</definedName>
    <definedName name="CRFRL3CPTED__7811____RRDANN0\Id_CR_SF_">'EHPAD L.342-1 à 6_SF'!$G$146</definedName>
    <definedName name="CRFRL3CPTED__7815____PRDANN0\FINESS_ET">'EHPAD L.342-1 à 6'!$F$147</definedName>
    <definedName name="CRFRL3CPTED__7815____PRDANN0\Id_CR_SF_">'EHPAD L.342-1 à 6_SF'!$F$147</definedName>
    <definedName name="CRFRL3CPTED__7815____RRDANN0\FINESS_ET">'EHPAD L.342-1 à 6'!$G$147</definedName>
    <definedName name="CRFRL3CPTED__7815____RRDANN0\Id_CR_SF_">'EHPAD L.342-1 à 6_SF'!$G$147</definedName>
    <definedName name="CRFRL3CPTED__7816____PRDANN0\FINESS_ET">'EHPAD L.342-1 à 6'!$F$148</definedName>
    <definedName name="CRFRL3CPTED__7816____PRDANN0\Id_CR_SF_">'EHPAD L.342-1 à 6_SF'!$F$148</definedName>
    <definedName name="CRFRL3CPTED__7816____RRDANN0\FINESS_ET">'EHPAD L.342-1 à 6'!$G$148</definedName>
    <definedName name="CRFRL3CPTED__7816____RRDANN0\Id_CR_SF_">'EHPAD L.342-1 à 6_SF'!$G$148</definedName>
    <definedName name="CRFRL3CPTED__7817____PRDANN0\FINESS_ET">'EHPAD L.342-1 à 6'!$F$149</definedName>
    <definedName name="CRFRL3CPTED__7817____PRDANN0\Id_CR_SF_">'EHPAD L.342-1 à 6_SF'!$F$149</definedName>
    <definedName name="CRFRL3CPTED__7817____RRDANN0\FINESS_ET">'EHPAD L.342-1 à 6'!$G$149</definedName>
    <definedName name="CRFRL3CPTED__7817____RRDANN0\Id_CR_SF_">'EHPAD L.342-1 à 6_SF'!$G$149</definedName>
    <definedName name="CRFRL3CPTED__786_____PRDANN0\FINESS_ET">'EHPAD L.342-1 à 6'!$F$150</definedName>
    <definedName name="CRFRL3CPTED__786_____PRDANN0\Id_CR_SF_">'EHPAD L.342-1 à 6_SF'!$F$150</definedName>
    <definedName name="CRFRL3CPTED__786_____RRDANN0\FINESS_ET">'EHPAD L.342-1 à 6'!$G$150</definedName>
    <definedName name="CRFRL3CPTED__786_____RRDANN0\Id_CR_SF_">'EHPAD L.342-1 à 6_SF'!$G$150</definedName>
    <definedName name="CRFRL3CPTED__787_____PRDANN0\FINESS_ET">'EHPAD L.342-1 à 6'!$F$151</definedName>
    <definedName name="CRFRL3CPTED__787_____PRDANN0\Id_CR_SF_">'EHPAD L.342-1 à 6_SF'!$F$151</definedName>
    <definedName name="CRFRL3CPTED__787_____RRDANN0\FINESS_ET">'EHPAD L.342-1 à 6'!$G$151</definedName>
    <definedName name="CRFRL3CPTED__787_____RRDANN0\Id_CR_SF_">'EHPAD L.342-1 à 6_SF'!$G$151</definedName>
    <definedName name="CRFRL3CPTED__78741___PRDANN0\FINESS_ET">'EHPAD L.342-1 à 6'!$F$152</definedName>
    <definedName name="CRFRL3CPTED__78741___PRDANN0\Id_CR_SF_">'EHPAD L.342-1 à 6_SF'!$F$152</definedName>
    <definedName name="CRFRL3CPTED__78741___RRDANN0\FINESS_ET">'EHPAD L.342-1 à 6'!$G$152</definedName>
    <definedName name="CRFRL3CPTED__78741___RRDANN0\Id_CR_SF_">'EHPAD L.342-1 à 6_SF'!$G$152</definedName>
    <definedName name="CRFRL3CPTED__78742___PRDANN0\FINESS_ET">'EHPAD L.342-1 à 6'!$F$153</definedName>
    <definedName name="CRFRL3CPTED__78742___PRDANN0\Id_CR_SF_">'EHPAD L.342-1 à 6_SF'!$F$153</definedName>
    <definedName name="CRFRL3CPTED__78742___RRDANN0\FINESS_ET">'EHPAD L.342-1 à 6'!$G$153</definedName>
    <definedName name="CRFRL3CPTED__78742___RRDANN0\Id_CR_SF_">'EHPAD L.342-1 à 6_SF'!$G$153</definedName>
    <definedName name="CRFRL3CPTED__789_____PRDANN0\FINESS_ET">'EHPAD L.342-1 à 6'!$F$154</definedName>
    <definedName name="CRFRL3CPTED__789_____PRDANN0\Id_CR_SF_">'EHPAD L.342-1 à 6_SF'!$F$154</definedName>
    <definedName name="CRFRL3CPTED__789_____RRDANN0\FINESS_ET">'EHPAD L.342-1 à 6'!$G$154</definedName>
    <definedName name="CRFRL3CPTED__789_____RRDANN0\Id_CR_SF_">'EHPAD L.342-1 à 6_SF'!$G$154</definedName>
    <definedName name="CRFRL3CPTED__79______PRDANN0\FINESS_ET">'EHPAD L.342-1 à 6'!$F$155</definedName>
    <definedName name="CRFRL3CPTED__79______PRDANN0\Id_CR_SF_">'EHPAD L.342-1 à 6_SF'!$F$155</definedName>
    <definedName name="CRFRL3CPTED__79______RRDANN0\FINESS_ET">'EHPAD L.342-1 à 6'!$G$155</definedName>
    <definedName name="CRFRL3CPTED__79______RRDANN0\Id_CR_SF_">'EHPAD L.342-1 à 6_SF'!$G$155</definedName>
    <definedName name="CRFRL3CPTED__DEFREPRIPRDANN0\FINESS_ET">'EHPAD L.342-1 à 6'!$F$160</definedName>
    <definedName name="CRFRL3CPTED__DEFREPRIPRDANN0\Id_CR_SF_">'EHPAD L.342-1 à 6_SF'!$F$160</definedName>
    <definedName name="CRFRL3CPTED__DEFREPRIRRDANN0\FINESS_ET">'EHPAD L.342-1 à 6'!$G$160</definedName>
    <definedName name="CRFRL3CPTED__DEFREPRIRRDANN0\Id_CR_SF_">'EHPAD L.342-1 à 6_SF'!$G$160</definedName>
    <definedName name="CRFRL3CPTED__EXCREPRIPRDANN0\FINESS_ET">'EHPAD L.342-1 à 6'!$F$161</definedName>
    <definedName name="CRFRL3CPTED__EXCREPRIPRDANN0\Id_CR_SF_">'EHPAD L.342-1 à 6_SF'!$F$161</definedName>
    <definedName name="CRFRL3CPTED__EXCREPRIRRDANN0\FINESS_ET">'EHPAD L.342-1 à 6'!$G$161</definedName>
    <definedName name="CRFRL3CPTED__EXCREPRIRRDANN0\Id_CR_SF_">'EHPAD L.342-1 à 6_SF'!$G$161</definedName>
    <definedName name="CRFRL3CPTEH__60______PRDANN0\FINESS_ET">'EHPAD L.342-1 à 6'!$D$15</definedName>
    <definedName name="CRFRL3CPTEH__60______PRDANN0\Id_CR_SF_">'EHPAD L.342-1 à 6_SF'!$D$15</definedName>
    <definedName name="CRFRL3CPTEH__60______RRDANN0\FINESS_ET">'EHPAD L.342-1 à 6'!$E$15</definedName>
    <definedName name="CRFRL3CPTEH__60______RRDANN0\Id_CR_SF_">'EHPAD L.342-1 à 6_SF'!$E$15</definedName>
    <definedName name="CRFRL3CPTEH__602_____PRDANN0\FINESS_ET">'EHPAD L.342-1 à 6'!$D$16</definedName>
    <definedName name="CRFRL3CPTEH__602_____PRDANN0\Id_CR_SF_">'EHPAD L.342-1 à 6_SF'!$D$16</definedName>
    <definedName name="CRFRL3CPTEH__602_____RRDANN0\FINESS_ET">'EHPAD L.342-1 à 6'!$E$16</definedName>
    <definedName name="CRFRL3CPTEH__602_____RRDANN0\Id_CR_SF_">'EHPAD L.342-1 à 6_SF'!$E$16</definedName>
    <definedName name="CRFRL3CPTEH__60222___PRDANN0\FINESS_ET">'EHPAD L.342-1 à 6'!$D$20</definedName>
    <definedName name="CRFRL3CPTEH__60222___PRDANN0\Id_CR_SF_">'EHPAD L.342-1 à 6_SF'!$D$20</definedName>
    <definedName name="CRFRL3CPTEH__60222___RRDANN0\FINESS_ET">'EHPAD L.342-1 à 6'!$E$20</definedName>
    <definedName name="CRFRL3CPTEH__60222___RRDANN0\Id_CR_SF_">'EHPAD L.342-1 à 6_SF'!$E$20</definedName>
    <definedName name="CRFRL3CPTEH__60226___PRDANN0\FINESS_ET">'EHPAD L.342-1 à 6'!$D$23</definedName>
    <definedName name="CRFRL3CPTEH__60226___PRDANN0\Id_CR_SF_">'EHPAD L.342-1 à 6_SF'!$D$23</definedName>
    <definedName name="CRFRL3CPTEH__60226___RRDANN0\FINESS_ET">'EHPAD L.342-1 à 6'!$E$23</definedName>
    <definedName name="CRFRL3CPTEH__60226___RRDANN0\Id_CR_SF_">'EHPAD L.342-1 à 6_SF'!$E$23</definedName>
    <definedName name="CRFRL3CPTEH__603_____PRDANN0\FINESS_ET">'EHPAD L.342-1 à 6'!$D$25</definedName>
    <definedName name="CRFRL3CPTEH__603_____PRDANN0\Id_CR_SF_">'EHPAD L.342-1 à 6_SF'!$D$25</definedName>
    <definedName name="CRFRL3CPTEH__603_____RRDANN0\FINESS_ET">'EHPAD L.342-1 à 6'!$E$25</definedName>
    <definedName name="CRFRL3CPTEH__603_____RRDANN0\Id_CR_SF_">'EHPAD L.342-1 à 6_SF'!$E$25</definedName>
    <definedName name="CRFRL3CPTEH__60322___PRDANN0\FINESS_ET">'EHPAD L.342-1 à 6'!$D$29</definedName>
    <definedName name="CRFRL3CPTEH__60322___PRDANN0\Id_CR_SF_">'EHPAD L.342-1 à 6_SF'!$D$29</definedName>
    <definedName name="CRFRL3CPTEH__60322___RRDANN0\FINESS_ET">'EHPAD L.342-1 à 6'!$E$29</definedName>
    <definedName name="CRFRL3CPTEH__60322___RRDANN0\Id_CR_SF_">'EHPAD L.342-1 à 6_SF'!$E$29</definedName>
    <definedName name="CRFRL3CPTEH__603226__PRDANN0\FINESS_ET">'EHPAD L.342-1 à 6'!$D$32</definedName>
    <definedName name="CRFRL3CPTEH__603226__PRDANN0\Id_CR_SF_">'EHPAD L.342-1 à 6_SF'!$D$32</definedName>
    <definedName name="CRFRL3CPTEH__603226__RRDANN0\FINESS_ET">'EHPAD L.342-1 à 6'!$E$32</definedName>
    <definedName name="CRFRL3CPTEH__603226__RRDANN0\Id_CR_SF_">'EHPAD L.342-1 à 6_SF'!$E$32</definedName>
    <definedName name="CRFRL3CPTEH__606_____PRDANN0\FINESS_ET">'EHPAD L.342-1 à 6'!$D$34</definedName>
    <definedName name="CRFRL3CPTEH__606_____PRDANN0\Id_CR_SF_">'EHPAD L.342-1 à 6_SF'!$D$34</definedName>
    <definedName name="CRFRL3CPTEH__606_____RRDANN0\FINESS_ET">'EHPAD L.342-1 à 6'!$E$34</definedName>
    <definedName name="CRFRL3CPTEH__606_____RRDANN0\Id_CR_SF_">'EHPAD L.342-1 à 6_SF'!$E$34</definedName>
    <definedName name="CRFRL3CPTEH__60622___PRDANN0\FINESS_ET">'EHPAD L.342-1 à 6'!$D$37</definedName>
    <definedName name="CRFRL3CPTEH__60622___PRDANN0\Id_CR_SF_">'EHPAD L.342-1 à 6_SF'!$D$37</definedName>
    <definedName name="CRFRL3CPTEH__60622___RRDANN0\FINESS_ET">'EHPAD L.342-1 à 6'!$E$37</definedName>
    <definedName name="CRFRL3CPTEH__60622___RRDANN0\Id_CR_SF_">'EHPAD L.342-1 à 6_SF'!$E$37</definedName>
    <definedName name="CRFRL3CPTEH__60626___PRDANN0\FINESS_ET">'EHPAD L.342-1 à 6'!$D$40</definedName>
    <definedName name="CRFRL3CPTEH__60626___PRDANN0\Id_CR_SF_">'EHPAD L.342-1 à 6_SF'!$D$40</definedName>
    <definedName name="CRFRL3CPTEH__60626___RRDANN0\FINESS_ET">'EHPAD L.342-1 à 6'!$E$40</definedName>
    <definedName name="CRFRL3CPTEH__60626___RRDANN0\Id_CR_SF_">'EHPAD L.342-1 à 6_SF'!$E$40</definedName>
    <definedName name="CRFRL3CPTEH__61______PRDANN0\FINESS_ET">'EHPAD L.342-1 à 6'!$D$47</definedName>
    <definedName name="CRFRL3CPTEH__61______PRDANN0\Id_CR_SF_">'EHPAD L.342-1 à 6_SF'!$D$47</definedName>
    <definedName name="CRFRL3CPTEH__61______RRDANN0\FINESS_ET">'EHPAD L.342-1 à 6'!$E$47</definedName>
    <definedName name="CRFRL3CPTEH__61______RRDANN0\Id_CR_SF_">'EHPAD L.342-1 à 6_SF'!$E$47</definedName>
    <definedName name="CRFRL3CPTEH__61681___PRDANN0\FINESS_ET">'EHPAD L.342-1 à 6'!$D$53</definedName>
    <definedName name="CRFRL3CPTEH__61681___PRDANN0\Id_CR_SF_">'EHPAD L.342-1 à 6_SF'!$D$53</definedName>
    <definedName name="CRFRL3CPTEH__61681___RRDANN0\FINESS_ET">'EHPAD L.342-1 à 6'!$E$53</definedName>
    <definedName name="CRFRL3CPTEH__61681___RRDANN0\Id_CR_SF_">'EHPAD L.342-1 à 6_SF'!$E$53</definedName>
    <definedName name="CRFRL3CPTEH__62______PRDANN0\FINESS_ET">'EHPAD L.342-1 à 6'!$D$54</definedName>
    <definedName name="CRFRL3CPTEH__62______PRDANN0\Id_CR_SF_">'EHPAD L.342-1 à 6_SF'!$D$54</definedName>
    <definedName name="CRFRL3CPTEH__62______RRDANN0\FINESS_ET">'EHPAD L.342-1 à 6'!$E$54</definedName>
    <definedName name="CRFRL3CPTEH__62______RRDANN0\Id_CR_SF_">'EHPAD L.342-1 à 6_SF'!$E$54</definedName>
    <definedName name="CRFRL3CPTEH__621_____PRDANN0\FINESS_ET">'EHPAD L.342-1 à 6'!$D$55</definedName>
    <definedName name="CRFRL3CPTEH__621_____PRDANN0\Id_CR_SF_">'EHPAD L.342-1 à 6_SF'!$D$55</definedName>
    <definedName name="CRFRL3CPTEH__621_____RRDANN0\FINESS_ET">'EHPAD L.342-1 à 6'!$E$55</definedName>
    <definedName name="CRFRL3CPTEH__621_____RRDANN0\Id_CR_SF_">'EHPAD L.342-1 à 6_SF'!$E$55</definedName>
    <definedName name="CRFRL3CPTEH__62421___PRDANN0\FINESS_ET">'EHPAD L.342-1 à 6'!$D$59</definedName>
    <definedName name="CRFRL3CPTEH__62421___PRDANN0\Id_CR_SF_">'EHPAD L.342-1 à 6_SF'!$D$59</definedName>
    <definedName name="CRFRL3CPTEH__62421___RRDANN0\FINESS_ET">'EHPAD L.342-1 à 6'!$E$59</definedName>
    <definedName name="CRFRL3CPTEH__62421___RRDANN0\Id_CR_SF_">'EHPAD L.342-1 à 6_SF'!$E$59</definedName>
    <definedName name="CRFRL3CPTEH__628_____PRDANN0\FINESS_ET">'EHPAD L.342-1 à 6'!$D$60</definedName>
    <definedName name="CRFRL3CPTEH__628_____PRDANN0\Id_CR_SF_">'EHPAD L.342-1 à 6_SF'!$D$60</definedName>
    <definedName name="CRFRL3CPTEH__628_____RRDANN0\FINESS_ET">'EHPAD L.342-1 à 6'!$E$60</definedName>
    <definedName name="CRFRL3CPTEH__628_____RRDANN0\Id_CR_SF_">'EHPAD L.342-1 à 6_SF'!$E$60</definedName>
    <definedName name="CRFRL3CPTEH__6281____PRDANN0\FINESS_ET">'EHPAD L.342-1 à 6'!$D$63</definedName>
    <definedName name="CRFRL3CPTEH__6281____PRDANN0\Id_CR_SF_">'EHPAD L.342-1 à 6_SF'!$D$63</definedName>
    <definedName name="CRFRL3CPTEH__6281____RRDANN0\FINESS_ET">'EHPAD L.342-1 à 6'!$E$63</definedName>
    <definedName name="CRFRL3CPTEH__6281____RRDANN0\Id_CR_SF_">'EHPAD L.342-1 à 6_SF'!$E$63</definedName>
    <definedName name="CRFRL3CPTEH__6283____PRDANN0\FINESS_ET">'EHPAD L.342-1 à 6'!$D$66</definedName>
    <definedName name="CRFRL3CPTEH__6283____PRDANN0\Id_CR_SF_">'EHPAD L.342-1 à 6_SF'!$D$66</definedName>
    <definedName name="CRFRL3CPTEH__6283____RRDANN0\FINESS_ET">'EHPAD L.342-1 à 6'!$E$66</definedName>
    <definedName name="CRFRL3CPTEH__6283____RRDANN0\Id_CR_SF_">'EHPAD L.342-1 à 6_SF'!$E$66</definedName>
    <definedName name="CRFRL3CPTEH__6288____PRDANN0\FINESS_ET">'EHPAD L.342-1 à 6'!$D$67</definedName>
    <definedName name="CRFRL3CPTEH__6288____PRDANN0\Id_CR_SF_">'EHPAD L.342-1 à 6_SF'!$D$67</definedName>
    <definedName name="CRFRL3CPTEH__6288____RRDANN0\FINESS_ET">'EHPAD L.342-1 à 6'!$E$67</definedName>
    <definedName name="CRFRL3CPTEH__6288____RRDANN0\Id_CR_SF_">'EHPAD L.342-1 à 6_SF'!$E$67</definedName>
    <definedName name="CRFRL3CPTEH__631_____PRDANN0\FINESS_ET">'EHPAD L.342-1 à 6'!$D$68</definedName>
    <definedName name="CRFRL3CPTEH__631_____PRDANN0\Id_CR_SF_">'EHPAD L.342-1 à 6_SF'!$D$68</definedName>
    <definedName name="CRFRL3CPTEH__631_____RRDANN0\FINESS_ET">'EHPAD L.342-1 à 6'!$E$68</definedName>
    <definedName name="CRFRL3CPTEH__631_____RRDANN0\Id_CR_SF_">'EHPAD L.342-1 à 6_SF'!$E$68</definedName>
    <definedName name="CRFRL3CPTEH__631ASH__PRDANN0\FINESS_ET">'EHPAD L.342-1 à 6'!$D$71</definedName>
    <definedName name="CRFRL3CPTEH__631ASH__PRDANN0\Id_CR_SF_">'EHPAD L.342-1 à 6_SF'!$D$71</definedName>
    <definedName name="CRFRL3CPTEH__631ASH__RRDANN0\FINESS_ET">'EHPAD L.342-1 à 6'!$E$71</definedName>
    <definedName name="CRFRL3CPTEH__631ASH__RRDANN0\Id_CR_SF_">'EHPAD L.342-1 à 6_SF'!$E$71</definedName>
    <definedName name="CRFRL3CPTEH__633_____PRDANN0\FINESS_ET">'EHPAD L.342-1 à 6'!$D$75</definedName>
    <definedName name="CRFRL3CPTEH__633_____PRDANN0\Id_CR_SF_">'EHPAD L.342-1 à 6_SF'!$D$75</definedName>
    <definedName name="CRFRL3CPTEH__633_____RRDANN0\FINESS_ET">'EHPAD L.342-1 à 6'!$E$75</definedName>
    <definedName name="CRFRL3CPTEH__633_____RRDANN0\Id_CR_SF_">'EHPAD L.342-1 à 6_SF'!$E$75</definedName>
    <definedName name="CRFRL3CPTEH__633ASH__PRDANN0\FINESS_ET">'EHPAD L.342-1 à 6'!$D$78</definedName>
    <definedName name="CRFRL3CPTEH__633ASH__PRDANN0\Id_CR_SF_">'EHPAD L.342-1 à 6_SF'!$D$78</definedName>
    <definedName name="CRFRL3CPTEH__633ASH__RRDANN0\FINESS_ET">'EHPAD L.342-1 à 6'!$E$78</definedName>
    <definedName name="CRFRL3CPTEH__633ASH__RRDANN0\Id_CR_SF_">'EHPAD L.342-1 à 6_SF'!$E$78</definedName>
    <definedName name="CRFRL3CPTEH__635_____PRDANN0\FINESS_ET">'EHPAD L.342-1 à 6'!$D$82</definedName>
    <definedName name="CRFRL3CPTEH__635_____PRDANN0\Id_CR_SF_">'EHPAD L.342-1 à 6_SF'!$D$82</definedName>
    <definedName name="CRFRL3CPTEH__635_____RRDANN0\FINESS_ET">'EHPAD L.342-1 à 6'!$E$82</definedName>
    <definedName name="CRFRL3CPTEH__635_____RRDANN0\Id_CR_SF_">'EHPAD L.342-1 à 6_SF'!$E$82</definedName>
    <definedName name="CRFRL3CPTEH__637_____PRDANN0\FINESS_ET">'EHPAD L.342-1 à 6'!$D$83</definedName>
    <definedName name="CRFRL3CPTEH__637_____PRDANN0\Id_CR_SF_">'EHPAD L.342-1 à 6_SF'!$D$83</definedName>
    <definedName name="CRFRL3CPTEH__637_____RRDANN0\FINESS_ET">'EHPAD L.342-1 à 6'!$E$83</definedName>
    <definedName name="CRFRL3CPTEH__637_____RRDANN0\Id_CR_SF_">'EHPAD L.342-1 à 6_SF'!$E$83</definedName>
    <definedName name="CRFRL3CPTEH__64______PRDANN0\FINESS_ET">'EHPAD L.342-1 à 6'!$D$86</definedName>
    <definedName name="CRFRL3CPTEH__64______PRDANN0\Id_CR_SF_">'EHPAD L.342-1 à 6_SF'!$D$86</definedName>
    <definedName name="CRFRL3CPTEH__64______RRDANN0\FINESS_ET">'EHPAD L.342-1 à 6'!$E$86</definedName>
    <definedName name="CRFRL3CPTEH__64______RRDANN0\Id_CR_SF_">'EHPAD L.342-1 à 6_SF'!$E$86</definedName>
    <definedName name="CRFRL3CPTEH__64ASH___PRDANN0\FINESS_ET">'EHPAD L.342-1 à 6'!$D$89</definedName>
    <definedName name="CRFRL3CPTEH__64ASH___PRDANN0\Id_CR_SF_">'EHPAD L.342-1 à 6_SF'!$D$89</definedName>
    <definedName name="CRFRL3CPTEH__64ASH___RRDANN0\FINESS_ET">'EHPAD L.342-1 à 6'!$E$89</definedName>
    <definedName name="CRFRL3CPTEH__64ASH___RRDANN0\Id_CR_SF_">'EHPAD L.342-1 à 6_SF'!$E$89</definedName>
    <definedName name="CRFRL3CPTEH__65______PRDANN0\FINESS_ET">'EHPAD L.342-1 à 6'!$D$93</definedName>
    <definedName name="CRFRL3CPTEH__65______PRDANN0\Id_CR_SF_">'EHPAD L.342-1 à 6_SF'!$D$93</definedName>
    <definedName name="CRFRL3CPTEH__65______RRDANN0\FINESS_ET">'EHPAD L.342-1 à 6'!$E$93</definedName>
    <definedName name="CRFRL3CPTEH__65______RRDANN0\Id_CR_SF_">'EHPAD L.342-1 à 6_SF'!$E$93</definedName>
    <definedName name="CRFRL3CPTEH__66______PRDANN0\FINESS_ET">'EHPAD L.342-1 à 6'!$D$94</definedName>
    <definedName name="CRFRL3CPTEH__66______PRDANN0\Id_CR_SF_">'EHPAD L.342-1 à 6_SF'!$D$94</definedName>
    <definedName name="CRFRL3CPTEH__66______RRDANN0\FINESS_ET">'EHPAD L.342-1 à 6'!$E$94</definedName>
    <definedName name="CRFRL3CPTEH__66______RRDANN0\Id_CR_SF_">'EHPAD L.342-1 à 6_SF'!$E$94</definedName>
    <definedName name="CRFRL3CPTEH__6611C___PRDANN0\FINESS_ET">'EHPAD L.342-1 à 6'!$D$95</definedName>
    <definedName name="CRFRL3CPTEH__6611C___PRDANN0\Id_CR_SF_">'EHPAD L.342-1 à 6_SF'!$D$95</definedName>
    <definedName name="CRFRL3CPTEH__6611C___RRDANN0\FINESS_ET">'EHPAD L.342-1 à 6'!$E$95</definedName>
    <definedName name="CRFRL3CPTEH__6611C___RRDANN0\Id_CR_SF_">'EHPAD L.342-1 à 6_SF'!$E$95</definedName>
    <definedName name="CRFRL3CPTEH__67______PRDANN0\FINESS_ET">'EHPAD L.342-1 à 6'!$D$96</definedName>
    <definedName name="CRFRL3CPTEH__67______PRDANN0\Id_CR_SF_">'EHPAD L.342-1 à 6_SF'!$D$96</definedName>
    <definedName name="CRFRL3CPTEH__67______RRDANN0\FINESS_ET">'EHPAD L.342-1 à 6'!$E$96</definedName>
    <definedName name="CRFRL3CPTEH__67______RRDANN0\Id_CR_SF_">'EHPAD L.342-1 à 6_SF'!$E$96</definedName>
    <definedName name="CRFRL3CPTEH__6811____PRDANN0\FINESS_ET">'EHPAD L.342-1 à 6'!$D$97</definedName>
    <definedName name="CRFRL3CPTEH__6811____PRDANN0\Id_CR_SF_">'EHPAD L.342-1 à 6_SF'!$D$97</definedName>
    <definedName name="CRFRL3CPTEH__6811____RRDANN0\FINESS_ET">'EHPAD L.342-1 à 6'!$E$97</definedName>
    <definedName name="CRFRL3CPTEH__6811____RRDANN0\Id_CR_SF_">'EHPAD L.342-1 à 6_SF'!$E$97</definedName>
    <definedName name="CRFRL3CPTEH__6812____PRDANN0\FINESS_ET">'EHPAD L.342-1 à 6'!$D$98</definedName>
    <definedName name="CRFRL3CPTEH__6812____PRDANN0\Id_CR_SF_">'EHPAD L.342-1 à 6_SF'!$D$98</definedName>
    <definedName name="CRFRL3CPTEH__6812____RRDANN0\FINESS_ET">'EHPAD L.342-1 à 6'!$E$98</definedName>
    <definedName name="CRFRL3CPTEH__6812____RRDANN0\Id_CR_SF_">'EHPAD L.342-1 à 6_SF'!$E$98</definedName>
    <definedName name="CRFRL3CPTEH__6815____PRDANN0\FINESS_ET">'EHPAD L.342-1 à 6'!$D$99</definedName>
    <definedName name="CRFRL3CPTEH__6815____PRDANN0\Id_CR_SF_">'EHPAD L.342-1 à 6_SF'!$D$99</definedName>
    <definedName name="CRFRL3CPTEH__6815____RRDANN0\FINESS_ET">'EHPAD L.342-1 à 6'!$E$99</definedName>
    <definedName name="CRFRL3CPTEH__6815____RRDANN0\Id_CR_SF_">'EHPAD L.342-1 à 6_SF'!$E$99</definedName>
    <definedName name="CRFRL3CPTEH__6816____PRDANN0\FINESS_ET">'EHPAD L.342-1 à 6'!$D$100</definedName>
    <definedName name="CRFRL3CPTEH__6816____PRDANN0\Id_CR_SF_">'EHPAD L.342-1 à 6_SF'!$D$100</definedName>
    <definedName name="CRFRL3CPTEH__6816____RRDANN0\FINESS_ET">'EHPAD L.342-1 à 6'!$E$100</definedName>
    <definedName name="CRFRL3CPTEH__6816____RRDANN0\Id_CR_SF_">'EHPAD L.342-1 à 6_SF'!$E$100</definedName>
    <definedName name="CRFRL3CPTEH__6817____PRDANN0\FINESS_ET">'EHPAD L.342-1 à 6'!$D$101</definedName>
    <definedName name="CRFRL3CPTEH__6817____PRDANN0\Id_CR_SF_">'EHPAD L.342-1 à 6_SF'!$D$101</definedName>
    <definedName name="CRFRL3CPTEH__6817____RRDANN0\FINESS_ET">'EHPAD L.342-1 à 6'!$E$101</definedName>
    <definedName name="CRFRL3CPTEH__6817____RRDANN0\Id_CR_SF_">'EHPAD L.342-1 à 6_SF'!$E$101</definedName>
    <definedName name="CRFRL3CPTEH__686_____PRDANN0\FINESS_ET">'EHPAD L.342-1 à 6'!$D$102</definedName>
    <definedName name="CRFRL3CPTEH__686_____PRDANN0\Id_CR_SF_">'EHPAD L.342-1 à 6_SF'!$D$102</definedName>
    <definedName name="CRFRL3CPTEH__686_____RRDANN0\FINESS_ET">'EHPAD L.342-1 à 6'!$E$102</definedName>
    <definedName name="CRFRL3CPTEH__686_____RRDANN0\Id_CR_SF_">'EHPAD L.342-1 à 6_SF'!$E$102</definedName>
    <definedName name="CRFRL3CPTEH__687_____PRDANN0\FINESS_ET">'EHPAD L.342-1 à 6'!$D$103</definedName>
    <definedName name="CRFRL3CPTEH__687_____PRDANN0\Id_CR_SF_">'EHPAD L.342-1 à 6_SF'!$D$103</definedName>
    <definedName name="CRFRL3CPTEH__687_____RRDANN0\FINESS_ET">'EHPAD L.342-1 à 6'!$E$103</definedName>
    <definedName name="CRFRL3CPTEH__687_____RRDANN0\Id_CR_SF_">'EHPAD L.342-1 à 6_SF'!$E$103</definedName>
    <definedName name="CRFRL3CPTEH__68741___PRDANN0\FINESS_ET">'EHPAD L.342-1 à 6'!$D$104</definedName>
    <definedName name="CRFRL3CPTEH__68741___PRDANN0\Id_CR_SF_">'EHPAD L.342-1 à 6_SF'!$D$104</definedName>
    <definedName name="CRFRL3CPTEH__68741___RRDANN0\FINESS_ET">'EHPAD L.342-1 à 6'!$E$104</definedName>
    <definedName name="CRFRL3CPTEH__68741___RRDANN0\Id_CR_SF_">'EHPAD L.342-1 à 6_SF'!$E$104</definedName>
    <definedName name="CRFRL3CPTEH__68742___PRDANN0\FINESS_ET">'EHPAD L.342-1 à 6'!$D$105</definedName>
    <definedName name="CRFRL3CPTEH__68742___PRDANN0\Id_CR_SF_">'EHPAD L.342-1 à 6_SF'!$D$105</definedName>
    <definedName name="CRFRL3CPTEH__68742___RRDANN0\FINESS_ET">'EHPAD L.342-1 à 6'!$E$105</definedName>
    <definedName name="CRFRL3CPTEH__68742___RRDANN0\Id_CR_SF_">'EHPAD L.342-1 à 6_SF'!$E$105</definedName>
    <definedName name="CRFRL3CPTEH__689_____PRDANN0\FINESS_ET">'EHPAD L.342-1 à 6'!$D$106</definedName>
    <definedName name="CRFRL3CPTEH__689_____PRDANN0\Id_CR_SF_">'EHPAD L.342-1 à 6_SF'!$D$106</definedName>
    <definedName name="CRFRL3CPTEH__689_____RRDANN0\FINESS_ET">'EHPAD L.342-1 à 6'!$E$106</definedName>
    <definedName name="CRFRL3CPTEH__689_____RRDANN0\Id_CR_SF_">'EHPAD L.342-1 à 6_SF'!$E$106</definedName>
    <definedName name="CRFRL3CPTEH__709_____PRDANN0\FINESS_ET">'EHPAD L.342-1 à 6'!$D$43</definedName>
    <definedName name="CRFRL3CPTEH__709_____PRDANN0\Id_CR_SF_">'EHPAD L.342-1 à 6_SF'!$D$43</definedName>
    <definedName name="CRFRL3CPTEH__709_____RRDANN0\FINESS_ET">'EHPAD L.342-1 à 6'!$E$43</definedName>
    <definedName name="CRFRL3CPTEH__709_____RRDANN0\Id_CR_SF_">'EHPAD L.342-1 à 6_SF'!$E$43</definedName>
    <definedName name="CRFRL3CPTEH__713_____PRDANN0\FINESS_ET">'EHPAD L.342-1 à 6'!$D$44</definedName>
    <definedName name="CRFRL3CPTEH__713_____PRDANN0\Id_CR_SF_">'EHPAD L.342-1 à 6_SF'!$D$44</definedName>
    <definedName name="CRFRL3CPTEH__713_____RRDANN0\FINESS_ET">'EHPAD L.342-1 à 6'!$E$44</definedName>
    <definedName name="CRFRL3CPTEH__713_____RRDANN0\Id_CR_SF_">'EHPAD L.342-1 à 6_SF'!$E$44</definedName>
    <definedName name="CRFRL3CPTEH__7351____PRDANN0\FINESS_ET">'EHPAD L.342-1 à 6'!$D$117</definedName>
    <definedName name="CRFRL3CPTEH__7351____PRDANN0\Id_CR_SF_">'EHPAD L.342-1 à 6_SF'!$D$117</definedName>
    <definedName name="CRFRL3CPTEH__7351____RRDANN0\FINESS_ET">'EHPAD L.342-1 à 6'!$E$117</definedName>
    <definedName name="CRFRL3CPTEH__7351____RRDANN0\Id_CR_SF_">'EHPAD L.342-1 à 6_SF'!$E$117</definedName>
    <definedName name="CRFRL3CPTEH__7351125_PRDANN0\FINESS_ET">'EHPAD L.342-1 à 6'!$D$118</definedName>
    <definedName name="CRFRL3CPTEH__7351125_PRDANN0\Id_CR_SF_">'EHPAD L.342-1 à 6_SF'!$D$118</definedName>
    <definedName name="CRFRL3CPTEH__7351125_RRDANN0\FINESS_ET">'EHPAD L.342-1 à 6'!$E$118</definedName>
    <definedName name="CRFRL3CPTEH__7351125_RRDANN0\Id_CR_SF_">'EHPAD L.342-1 à 6_SF'!$E$118</definedName>
    <definedName name="CRFRL3CPTES__60______PRDANN0\FINESS_ET">'EHPAD L.342-1 à 6'!$H$15</definedName>
    <definedName name="CRFRL3CPTES__60______PRDANN0\Id_CR_SF_">'EHPAD L.342-1 à 6_SF'!$H$15</definedName>
    <definedName name="CRFRL3CPTES__60______RRDANN0\FINESS_ET">'EHPAD L.342-1 à 6'!$I$15</definedName>
    <definedName name="CRFRL3CPTES__60______RRDANN0\Id_CR_SF_">'EHPAD L.342-1 à 6_SF'!$I$15</definedName>
    <definedName name="CRFRL3CPTES__602_____PRDANN0\FINESS_ET">'EHPAD L.342-1 à 6'!$H$16</definedName>
    <definedName name="CRFRL3CPTES__602_____PRDANN0\Id_CR_SF_">'EHPAD L.342-1 à 6_SF'!$H$16</definedName>
    <definedName name="CRFRL3CPTES__602_____RRDANN0\FINESS_ET">'EHPAD L.342-1 à 6'!$I$16</definedName>
    <definedName name="CRFRL3CPTES__602_____RRDANN0\Id_CR_SF_">'EHPAD L.342-1 à 6_SF'!$I$16</definedName>
    <definedName name="CRFRL3CPTES__6021____PRDANN0\FINESS_ET">'EHPAD L.342-1 à 6'!$H$17</definedName>
    <definedName name="CRFRL3CPTES__6021____PRDANN0\Id_CR_SF_">'EHPAD L.342-1 à 6_SF'!$H$17</definedName>
    <definedName name="CRFRL3CPTES__6021____RRDANN0\FINESS_ET">'EHPAD L.342-1 à 6'!$I$17</definedName>
    <definedName name="CRFRL3CPTES__6021____RRDANN0\Id_CR_SF_">'EHPAD L.342-1 à 6_SF'!$I$17</definedName>
    <definedName name="CRFRL3CPTES__603_____PRDANN0\FINESS_ET">'EHPAD L.342-1 à 6'!$H$25</definedName>
    <definedName name="CRFRL3CPTES__603_____PRDANN0\Id_CR_SF_">'EHPAD L.342-1 à 6_SF'!$H$25</definedName>
    <definedName name="CRFRL3CPTES__603_____RRDANN0\FINESS_ET">'EHPAD L.342-1 à 6'!$I$25</definedName>
    <definedName name="CRFRL3CPTES__603_____RRDANN0\Id_CR_SF_">'EHPAD L.342-1 à 6_SF'!$I$25</definedName>
    <definedName name="CRFRL3CPTES__60321___PRDANN0\FINESS_ET">'EHPAD L.342-1 à 6'!$H$26</definedName>
    <definedName name="CRFRL3CPTES__60321___PRDANN0\Id_CR_SF_">'EHPAD L.342-1 à 6_SF'!$H$26</definedName>
    <definedName name="CRFRL3CPTES__60321___RRDANN0\FINESS_ET">'EHPAD L.342-1 à 6'!$I$26</definedName>
    <definedName name="CRFRL3CPTES__60321___RRDANN0\Id_CR_SF_">'EHPAD L.342-1 à 6_SF'!$I$26</definedName>
    <definedName name="CRFRL3CPTES__603P____PRDANN0\FINESS_ET">'EHPAD L.342-1 à 6'!$H$133</definedName>
    <definedName name="CRFRL3CPTES__603P____PRDANN0\Id_CR_SF_">'EHPAD L.342-1 à 6_SF'!$H$133</definedName>
    <definedName name="CRFRL3CPTES__603P____RRDANN0\FINESS_ET">'EHPAD L.342-1 à 6'!$I$133</definedName>
    <definedName name="CRFRL3CPTES__603P____RRDANN0\Id_CR_SF_">'EHPAD L.342-1 à 6_SF'!$I$133</definedName>
    <definedName name="CRFRL3CPTES__606_____PRDANN0\FINESS_ET">'EHPAD L.342-1 à 6'!$H$34</definedName>
    <definedName name="CRFRL3CPTES__606_____PRDANN0\Id_CR_SF_">'EHPAD L.342-1 à 6_SF'!$H$34</definedName>
    <definedName name="CRFRL3CPTES__606_____RRDANN0\FINESS_ET">'EHPAD L.342-1 à 6'!$I$34</definedName>
    <definedName name="CRFRL3CPTES__606_____RRDANN0\Id_CR_SF_">'EHPAD L.342-1 à 6_SF'!$I$34</definedName>
    <definedName name="CRFRL3CPTES__6066____PRDANN0\FINESS_ET">'EHPAD L.342-1 à 6'!$H$42</definedName>
    <definedName name="CRFRL3CPTES__6066____PRDANN0\Id_CR_SF_">'EHPAD L.342-1 à 6_SF'!$H$42</definedName>
    <definedName name="CRFRL3CPTES__6066____RRDANN0\FINESS_ET">'EHPAD L.342-1 à 6'!$I$42</definedName>
    <definedName name="CRFRL3CPTES__6066____RRDANN0\Id_CR_SF_">'EHPAD L.342-1 à 6_SF'!$I$42</definedName>
    <definedName name="CRFRL3CPTES__609_19__PRDANN0\FINESS_ET">'EHPAD L.342-1 à 6'!$H$134</definedName>
    <definedName name="CRFRL3CPTES__609_19__PRDANN0\Id_CR_SF_">'EHPAD L.342-1 à 6_SF'!$H$134</definedName>
    <definedName name="CRFRL3CPTES__609_19__RRDANN0\FINESS_ET">'EHPAD L.342-1 à 6'!$I$134</definedName>
    <definedName name="CRFRL3CPTES__609_19__RRDANN0\Id_CR_SF_">'EHPAD L.342-1 à 6_SF'!$I$134</definedName>
    <definedName name="CRFRL3CPTES__61______PRDANN0\FINESS_ET">'EHPAD L.342-1 à 6'!$H$47</definedName>
    <definedName name="CRFRL3CPTES__61______PRDANN0\Id_CR_SF_">'EHPAD L.342-1 à 6_SF'!$H$47</definedName>
    <definedName name="CRFRL3CPTES__61______RRDANN0\FINESS_ET">'EHPAD L.342-1 à 6'!$I$47</definedName>
    <definedName name="CRFRL3CPTES__61______RRDANN0\Id_CR_SF_">'EHPAD L.342-1 à 6_SF'!$I$47</definedName>
    <definedName name="CRFRL3CPTES__6111____PRDANN0\FINESS_ET">'EHPAD L.342-1 à 6'!$H$48</definedName>
    <definedName name="CRFRL3CPTES__6111____PRDANN0\Id_CR_SF_">'EHPAD L.342-1 à 6_SF'!$H$48</definedName>
    <definedName name="CRFRL3CPTES__6111____RRDANN0\FINESS_ET">'EHPAD L.342-1 à 6'!$I$48</definedName>
    <definedName name="CRFRL3CPTES__6111____RRDANN0\Id_CR_SF_">'EHPAD L.342-1 à 6_SF'!$I$48</definedName>
    <definedName name="CRFRL3CPTES__61121___PRDANN0\FINESS_ET">'EHPAD L.342-1 à 6'!$H$49</definedName>
    <definedName name="CRFRL3CPTES__61121___PRDANN0\Id_CR_SF_">'EHPAD L.342-1 à 6_SF'!$H$49</definedName>
    <definedName name="CRFRL3CPTES__61121___RRDANN0\FINESS_ET">'EHPAD L.342-1 à 6'!$I$49</definedName>
    <definedName name="CRFRL3CPTES__61121___RRDANN0\Id_CR_SF_">'EHPAD L.342-1 à 6_SF'!$I$49</definedName>
    <definedName name="CRFRL3CPTES__61357___PRDANN0\FINESS_ET">'EHPAD L.342-1 à 6'!$H$50</definedName>
    <definedName name="CRFRL3CPTES__61357___PRDANN0\Id_CR_SF_">'EHPAD L.342-1 à 6_SF'!$H$50</definedName>
    <definedName name="CRFRL3CPTES__61357___RRDANN0\FINESS_ET">'EHPAD L.342-1 à 6'!$I$50</definedName>
    <definedName name="CRFRL3CPTES__61357___RRDANN0\Id_CR_SF_">'EHPAD L.342-1 à 6_SF'!$I$50</definedName>
    <definedName name="CRFRL3CPTES__61551___PRDANN0\FINESS_ET">'EHPAD L.342-1 à 6'!$H$51</definedName>
    <definedName name="CRFRL3CPTES__61551___PRDANN0\Id_CR_SF_">'EHPAD L.342-1 à 6_SF'!$H$51</definedName>
    <definedName name="CRFRL3CPTES__61551___RRDANN0\FINESS_ET">'EHPAD L.342-1 à 6'!$I$51</definedName>
    <definedName name="CRFRL3CPTES__61551___RRDANN0\Id_CR_SF_">'EHPAD L.342-1 à 6_SF'!$I$51</definedName>
    <definedName name="CRFRL3CPTES__61562___PRDANN0\FINESS_ET">'EHPAD L.342-1 à 6'!$H$52</definedName>
    <definedName name="CRFRL3CPTES__61562___PRDANN0\Id_CR_SF_">'EHPAD L.342-1 à 6_SF'!$H$52</definedName>
    <definedName name="CRFRL3CPTES__61562___RRDANN0\FINESS_ET">'EHPAD L.342-1 à 6'!$I$52</definedName>
    <definedName name="CRFRL3CPTES__61562___RRDANN0\Id_CR_SF_">'EHPAD L.342-1 à 6_SF'!$I$52</definedName>
    <definedName name="CRFRL3CPTES__61681___PRDANN0\FINESS_ET">'EHPAD L.342-1 à 6'!$H$53</definedName>
    <definedName name="CRFRL3CPTES__61681___PRDANN0\Id_CR_SF_">'EHPAD L.342-1 à 6_SF'!$H$53</definedName>
    <definedName name="CRFRL3CPTES__61681___RRDANN0\FINESS_ET">'EHPAD L.342-1 à 6'!$I$53</definedName>
    <definedName name="CRFRL3CPTES__61681___RRDANN0\Id_CR_SF_">'EHPAD L.342-1 à 6_SF'!$I$53</definedName>
    <definedName name="CRFRL3CPTES__62______PRDANN0\FINESS_ET">'EHPAD L.342-1 à 6'!$H$54</definedName>
    <definedName name="CRFRL3CPTES__62______PRDANN0\Id_CR_SF_">'EHPAD L.342-1 à 6_SF'!$H$54</definedName>
    <definedName name="CRFRL3CPTES__62______RRDANN0\FINESS_ET">'EHPAD L.342-1 à 6'!$I$54</definedName>
    <definedName name="CRFRL3CPTES__62______RRDANN0\Id_CR_SF_">'EHPAD L.342-1 à 6_SF'!$I$54</definedName>
    <definedName name="CRFRL3CPTES__621_____PRDANN0\FINESS_ET">'EHPAD L.342-1 à 6'!$H$55</definedName>
    <definedName name="CRFRL3CPTES__621_____PRDANN0\Id_CR_SF_">'EHPAD L.342-1 à 6_SF'!$H$55</definedName>
    <definedName name="CRFRL3CPTES__621_____RRDANN0\FINESS_ET">'EHPAD L.342-1 à 6'!$I$55</definedName>
    <definedName name="CRFRL3CPTES__621_____RRDANN0\Id_CR_SF_">'EHPAD L.342-1 à 6_SF'!$I$55</definedName>
    <definedName name="CRFRL3CPTES__62113___PRDANN0\FINESS_ET">'EHPAD L.342-1 à 6'!$H$56</definedName>
    <definedName name="CRFRL3CPTES__62113___PRDANN0\Id_CR_SF_">'EHPAD L.342-1 à 6_SF'!$H$56</definedName>
    <definedName name="CRFRL3CPTES__62113___RRDANN0\FINESS_ET">'EHPAD L.342-1 à 6'!$I$56</definedName>
    <definedName name="CRFRL3CPTES__62113___RRDANN0\Id_CR_SF_">'EHPAD L.342-1 à 6_SF'!$I$56</definedName>
    <definedName name="CRFRL3CPTES__6223____PRDANN0\FINESS_ET">'EHPAD L.342-1 à 6'!$H$57</definedName>
    <definedName name="CRFRL3CPTES__6223____PRDANN0\Id_CR_SF_">'EHPAD L.342-1 à 6_SF'!$H$57</definedName>
    <definedName name="CRFRL3CPTES__6223____RRDANN0\FINESS_ET">'EHPAD L.342-1 à 6'!$I$57</definedName>
    <definedName name="CRFRL3CPTES__6223____RRDANN0\Id_CR_SF_">'EHPAD L.342-1 à 6_SF'!$I$57</definedName>
    <definedName name="CRFRL3CPTES__62421___PRDANN0\FINESS_ET">'EHPAD L.342-1 à 6'!$H$59</definedName>
    <definedName name="CRFRL3CPTES__62421___PRDANN0\Id_CR_SF_">'EHPAD L.342-1 à 6_SF'!$H$59</definedName>
    <definedName name="CRFRL3CPTES__62421___RRDANN0\FINESS_ET">'EHPAD L.342-1 à 6'!$I$59</definedName>
    <definedName name="CRFRL3CPTES__62421___RRDANN0\Id_CR_SF_">'EHPAD L.342-1 à 6_SF'!$I$59</definedName>
    <definedName name="CRFRL3CPTES__6288____PRDANN0\FINESS_ET">'EHPAD L.342-1 à 6'!$H$67</definedName>
    <definedName name="CRFRL3CPTES__6288____PRDANN0\Id_CR_SF_">'EHPAD L.342-1 à 6_SF'!$H$67</definedName>
    <definedName name="CRFRL3CPTES__6288____RRDANN0\FINESS_ET">'EHPAD L.342-1 à 6'!$I$67</definedName>
    <definedName name="CRFRL3CPTES__6288____RRDANN0\Id_CR_SF_">'EHPAD L.342-1 à 6_SF'!$I$67</definedName>
    <definedName name="CRFRL3CPTES__631_____PRDANN0\FINESS_ET">'EHPAD L.342-1 à 6'!$H$68</definedName>
    <definedName name="CRFRL3CPTES__631_____PRDANN0\Id_CR_SF_">'EHPAD L.342-1 à 6_SF'!$H$68</definedName>
    <definedName name="CRFRL3CPTES__631_____RRDANN0\FINESS_ET">'EHPAD L.342-1 à 6'!$I$68</definedName>
    <definedName name="CRFRL3CPTES__631_____RRDANN0\Id_CR_SF_">'EHPAD L.342-1 à 6_SF'!$I$68</definedName>
    <definedName name="CRFRL3CPTES__631AS___PRDANN0\FINESS_ET">'EHPAD L.342-1 à 6'!$H$74</definedName>
    <definedName name="CRFRL3CPTES__631AS___PRDANN0\Id_CR_SF_">'EHPAD L.342-1 à 6_SF'!$H$74</definedName>
    <definedName name="CRFRL3CPTES__631AS___RRDANN0\FINESS_ET">'EHPAD L.342-1 à 6'!$I$74</definedName>
    <definedName name="CRFRL3CPTES__631AS___RRDANN0\Id_CR_SF_">'EHPAD L.342-1 à 6_SF'!$I$74</definedName>
    <definedName name="CRFRL3CPTES__633_____PRDANN0\FINESS_ET">'EHPAD L.342-1 à 6'!$H$75</definedName>
    <definedName name="CRFRL3CPTES__633_____PRDANN0\Id_CR_SF_">'EHPAD L.342-1 à 6_SF'!$H$75</definedName>
    <definedName name="CRFRL3CPTES__633_____RRDANN0\FINESS_ET">'EHPAD L.342-1 à 6'!$I$75</definedName>
    <definedName name="CRFRL3CPTES__633_____RRDANN0\Id_CR_SF_">'EHPAD L.342-1 à 6_SF'!$I$75</definedName>
    <definedName name="CRFRL3CPTES__633AS___PRDANN0\FINESS_ET">'EHPAD L.342-1 à 6'!$H$81</definedName>
    <definedName name="CRFRL3CPTES__633AS___PRDANN0\Id_CR_SF_">'EHPAD L.342-1 à 6_SF'!$H$81</definedName>
    <definedName name="CRFRL3CPTES__633AS___RRDANN0\FINESS_ET">'EHPAD L.342-1 à 6'!$I$81</definedName>
    <definedName name="CRFRL3CPTES__633AS___RRDANN0\Id_CR_SF_">'EHPAD L.342-1 à 6_SF'!$I$81</definedName>
    <definedName name="CRFRL3CPTES__64______PRDANN0\FINESS_ET">'EHPAD L.342-1 à 6'!$H$86</definedName>
    <definedName name="CRFRL3CPTES__64______PRDANN0\Id_CR_SF_">'EHPAD L.342-1 à 6_SF'!$H$86</definedName>
    <definedName name="CRFRL3CPTES__64______RRDANN0\FINESS_ET">'EHPAD L.342-1 à 6'!$I$86</definedName>
    <definedName name="CRFRL3CPTES__64______RRDANN0\Id_CR_SF_">'EHPAD L.342-1 à 6_SF'!$I$86</definedName>
    <definedName name="CRFRL3CPTES__6419_29_PRDANN0\FINESS_ET">'EHPAD L.342-1 à 6'!$H$135</definedName>
    <definedName name="CRFRL3CPTES__6419_29_PRDANN0\Id_CR_SF_">'EHPAD L.342-1 à 6_SF'!$H$135</definedName>
    <definedName name="CRFRL3CPTES__6419_29_RRDANN0\FINESS_ET">'EHPAD L.342-1 à 6'!$I$135</definedName>
    <definedName name="CRFRL3CPTES__6419_29_RRDANN0\Id_CR_SF_">'EHPAD L.342-1 à 6_SF'!$I$135</definedName>
    <definedName name="CRFRL3CPTES__6459_69_PRDANN0\FINESS_ET">'EHPAD L.342-1 à 6'!$H$136</definedName>
    <definedName name="CRFRL3CPTES__6459_69_PRDANN0\Id_CR_SF_">'EHPAD L.342-1 à 6_SF'!$H$136</definedName>
    <definedName name="CRFRL3CPTES__6459_69_RRDANN0\FINESS_ET">'EHPAD L.342-1 à 6'!$I$136</definedName>
    <definedName name="CRFRL3CPTES__6459_69_RRDANN0\Id_CR_SF_">'EHPAD L.342-1 à 6_SF'!$I$136</definedName>
    <definedName name="CRFRL3CPTES__6489____PRDANN0\FINESS_ET">'EHPAD L.342-1 à 6'!$H$137</definedName>
    <definedName name="CRFRL3CPTES__6489____PRDANN0\Id_CR_SF_">'EHPAD L.342-1 à 6_SF'!$H$137</definedName>
    <definedName name="CRFRL3CPTES__6489____RRDANN0\FINESS_ET">'EHPAD L.342-1 à 6'!$I$137</definedName>
    <definedName name="CRFRL3CPTES__6489____RRDANN0\Id_CR_SF_">'EHPAD L.342-1 à 6_SF'!$I$137</definedName>
    <definedName name="CRFRL3CPTES__64AS____PRDANN0\FINESS_ET">'EHPAD L.342-1 à 6'!$H$92</definedName>
    <definedName name="CRFRL3CPTES__64AS____PRDANN0\Id_CR_SF_">'EHPAD L.342-1 à 6_SF'!$H$92</definedName>
    <definedName name="CRFRL3CPTES__64AS____RRDANN0\FINESS_ET">'EHPAD L.342-1 à 6'!$I$92</definedName>
    <definedName name="CRFRL3CPTES__64AS____RRDANN0\Id_CR_SF_">'EHPAD L.342-1 à 6_SF'!$I$92</definedName>
    <definedName name="CRFRL3CPTES__64ASH___PRDANN0\FINESS_ET">'EHPAD L.342-1 à 6'!$H$89</definedName>
    <definedName name="CRFRL3CPTES__64ASH___PRDANN0\Id_CR_SF_">'EHPAD L.342-1 à 6_SF'!$H$89</definedName>
    <definedName name="CRFRL3CPTES__64ASH___RRDANN0\FINESS_ET">'EHPAD L.342-1 à 6'!$I$89</definedName>
    <definedName name="CRFRL3CPTES__64ASH___RRDANN0\Id_CR_SF_">'EHPAD L.342-1 à 6_SF'!$I$89</definedName>
    <definedName name="CRFRL3CPTES__6611C___PRDANN0\FINESS_ET">'EHPAD L.342-1 à 6'!$H$95</definedName>
    <definedName name="CRFRL3CPTES__6611C___PRDANN0\Id_CR_SF_">'EHPAD L.342-1 à 6_SF'!$H$95</definedName>
    <definedName name="CRFRL3CPTES__6611C___RRDANN0\FINESS_ET">'EHPAD L.342-1 à 6'!$I$95</definedName>
    <definedName name="CRFRL3CPTES__6611C___RRDANN0\Id_CR_SF_">'EHPAD L.342-1 à 6_SF'!$I$95</definedName>
    <definedName name="CRFRL3CPTES__6611P___PRDANN0\FINESS_ET">'EHPAD L.342-1 à 6'!$H$138</definedName>
    <definedName name="CRFRL3CPTES__6611P___PRDANN0\Id_CR_SF_">'EHPAD L.342-1 à 6_SF'!$H$138</definedName>
    <definedName name="CRFRL3CPTES__6611P___RRDANN0\FINESS_ET">'EHPAD L.342-1 à 6'!$I$138</definedName>
    <definedName name="CRFRL3CPTES__6611P___RRDANN0\Id_CR_SF_">'EHPAD L.342-1 à 6_SF'!$I$138</definedName>
    <definedName name="CRFRL3CPTES__67______PRDANN0\FINESS_ET">'EHPAD L.342-1 à 6'!$H$96</definedName>
    <definedName name="CRFRL3CPTES__67______PRDANN0\Id_CR_SF_">'EHPAD L.342-1 à 6_SF'!$H$96</definedName>
    <definedName name="CRFRL3CPTES__67______RRDANN0\FINESS_ET">'EHPAD L.342-1 à 6'!$I$96</definedName>
    <definedName name="CRFRL3CPTES__67______RRDANN0\Id_CR_SF_">'EHPAD L.342-1 à 6_SF'!$I$96</definedName>
    <definedName name="CRFRL3CPTES__6811____PRDANN0\FINESS_ET">'EHPAD L.342-1 à 6'!$H$97</definedName>
    <definedName name="CRFRL3CPTES__6811____PRDANN0\Id_CR_SF_">'EHPAD L.342-1 à 6_SF'!$H$97</definedName>
    <definedName name="CRFRL3CPTES__6811____RRDANN0\FINESS_ET">'EHPAD L.342-1 à 6'!$I$97</definedName>
    <definedName name="CRFRL3CPTES__6811____RRDANN0\Id_CR_SF_">'EHPAD L.342-1 à 6_SF'!$I$97</definedName>
    <definedName name="CRFRL3CPTES__6812____PRDANN0\FINESS_ET">'EHPAD L.342-1 à 6'!$H$98</definedName>
    <definedName name="CRFRL3CPTES__6812____PRDANN0\Id_CR_SF_">'EHPAD L.342-1 à 6_SF'!$H$98</definedName>
    <definedName name="CRFRL3CPTES__6812____RRDANN0\FINESS_ET">'EHPAD L.342-1 à 6'!$I$98</definedName>
    <definedName name="CRFRL3CPTES__6812____RRDANN0\Id_CR_SF_">'EHPAD L.342-1 à 6_SF'!$I$98</definedName>
    <definedName name="CRFRL3CPTES__6815____PRDANN0\FINESS_ET">'EHPAD L.342-1 à 6'!$H$99</definedName>
    <definedName name="CRFRL3CPTES__6815____PRDANN0\Id_CR_SF_">'EHPAD L.342-1 à 6_SF'!$H$99</definedName>
    <definedName name="CRFRL3CPTES__6815____RRDANN0\FINESS_ET">'EHPAD L.342-1 à 6'!$I$99</definedName>
    <definedName name="CRFRL3CPTES__6815____RRDANN0\Id_CR_SF_">'EHPAD L.342-1 à 6_SF'!$I$99</definedName>
    <definedName name="CRFRL3CPTES__6816____PRDANN0\FINESS_ET">'EHPAD L.342-1 à 6'!$H$100</definedName>
    <definedName name="CRFRL3CPTES__6816____PRDANN0\Id_CR_SF_">'EHPAD L.342-1 à 6_SF'!$H$100</definedName>
    <definedName name="CRFRL3CPTES__6816____RRDANN0\FINESS_ET">'EHPAD L.342-1 à 6'!$I$100</definedName>
    <definedName name="CRFRL3CPTES__6816____RRDANN0\Id_CR_SF_">'EHPAD L.342-1 à 6_SF'!$I$100</definedName>
    <definedName name="CRFRL3CPTES__6817____PRDANN0\FINESS_ET">'EHPAD L.342-1 à 6'!$H$101</definedName>
    <definedName name="CRFRL3CPTES__6817____PRDANN0\Id_CR_SF_">'EHPAD L.342-1 à 6_SF'!$H$101</definedName>
    <definedName name="CRFRL3CPTES__6817____RRDANN0\FINESS_ET">'EHPAD L.342-1 à 6'!$I$101</definedName>
    <definedName name="CRFRL3CPTES__6817____RRDANN0\Id_CR_SF_">'EHPAD L.342-1 à 6_SF'!$I$101</definedName>
    <definedName name="CRFRL3CPTES__686_____PRDANN0\FINESS_ET">'EHPAD L.342-1 à 6'!$H$102</definedName>
    <definedName name="CRFRL3CPTES__686_____PRDANN0\Id_CR_SF_">'EHPAD L.342-1 à 6_SF'!$H$102</definedName>
    <definedName name="CRFRL3CPTES__686_____RRDANN0\FINESS_ET">'EHPAD L.342-1 à 6'!$I$102</definedName>
    <definedName name="CRFRL3CPTES__686_____RRDANN0\Id_CR_SF_">'EHPAD L.342-1 à 6_SF'!$I$102</definedName>
    <definedName name="CRFRL3CPTES__687_____PRDANN0\FINESS_ET">'EHPAD L.342-1 à 6'!$H$103</definedName>
    <definedName name="CRFRL3CPTES__687_____PRDANN0\Id_CR_SF_">'EHPAD L.342-1 à 6_SF'!$H$103</definedName>
    <definedName name="CRFRL3CPTES__687_____RRDANN0\FINESS_ET">'EHPAD L.342-1 à 6'!$I$103</definedName>
    <definedName name="CRFRL3CPTES__687_____RRDANN0\Id_CR_SF_">'EHPAD L.342-1 à 6_SF'!$I$103</definedName>
    <definedName name="CRFRL3CPTES__68741___PRDANN0\FINESS_ET">'EHPAD L.342-1 à 6'!$H$104</definedName>
    <definedName name="CRFRL3CPTES__68741___PRDANN0\Id_CR_SF_">'EHPAD L.342-1 à 6_SF'!$H$104</definedName>
    <definedName name="CRFRL3CPTES__68741___RRDANN0\FINESS_ET">'EHPAD L.342-1 à 6'!$I$104</definedName>
    <definedName name="CRFRL3CPTES__68741___RRDANN0\Id_CR_SF_">'EHPAD L.342-1 à 6_SF'!$I$104</definedName>
    <definedName name="CRFRL3CPTES__68742___PRDANN0\FINESS_ET">'EHPAD L.342-1 à 6'!$H$105</definedName>
    <definedName name="CRFRL3CPTES__68742___PRDANN0\Id_CR_SF_">'EHPAD L.342-1 à 6_SF'!$H$105</definedName>
    <definedName name="CRFRL3CPTES__68742___RRDANN0\FINESS_ET">'EHPAD L.342-1 à 6'!$I$105</definedName>
    <definedName name="CRFRL3CPTES__68742___RRDANN0\Id_CR_SF_">'EHPAD L.342-1 à 6_SF'!$I$105</definedName>
    <definedName name="CRFRL3CPTES__689_____PRDANN0\FINESS_ET">'EHPAD L.342-1 à 6'!$H$106</definedName>
    <definedName name="CRFRL3CPTES__689_____PRDANN0\Id_CR_SF_">'EHPAD L.342-1 à 6_SF'!$H$106</definedName>
    <definedName name="CRFRL3CPTES__689_____RRDANN0\FINESS_ET">'EHPAD L.342-1 à 6'!$I$106</definedName>
    <definedName name="CRFRL3CPTES__689_____RRDANN0\Id_CR_SF_">'EHPAD L.342-1 à 6_SF'!$I$106</definedName>
    <definedName name="CRFRL3CPTES__70______PRDANN0\FINESS_ET">'EHPAD L.342-1 à 6'!$H$128</definedName>
    <definedName name="CRFRL3CPTES__70______PRDANN0\Id_CR_SF_">'EHPAD L.342-1 à 6_SF'!$H$128</definedName>
    <definedName name="CRFRL3CPTES__70______RRDANN0\FINESS_ET">'EHPAD L.342-1 à 6'!$I$128</definedName>
    <definedName name="CRFRL3CPTES__70______RRDANN0\Id_CR_SF_">'EHPAD L.342-1 à 6_SF'!$I$128</definedName>
    <definedName name="CRFRL3CPTES__709_____PRDANN0\FINESS_ET">'EHPAD L.342-1 à 6'!$H$43</definedName>
    <definedName name="CRFRL3CPTES__709_____PRDANN0\Id_CR_SF_">'EHPAD L.342-1 à 6_SF'!$H$43</definedName>
    <definedName name="CRFRL3CPTES__709_____RRDANN0\FINESS_ET">'EHPAD L.342-1 à 6'!$I$43</definedName>
    <definedName name="CRFRL3CPTES__709_____RRDANN0\Id_CR_SF_">'EHPAD L.342-1 à 6_SF'!$I$43</definedName>
    <definedName name="CRFRL3CPTES__71______PRDANN0\FINESS_ET">'EHPAD L.342-1 à 6'!$H$129</definedName>
    <definedName name="CRFRL3CPTES__71______PRDANN0\Id_CR_SF_">'EHPAD L.342-1 à 6_SF'!$H$129</definedName>
    <definedName name="CRFRL3CPTES__71______RRDANN0\FINESS_ET">'EHPAD L.342-1 à 6'!$I$129</definedName>
    <definedName name="CRFRL3CPTES__71______RRDANN0\Id_CR_SF_">'EHPAD L.342-1 à 6_SF'!$I$129</definedName>
    <definedName name="CRFRL3CPTES__713_____PRDANN0\FINESS_ET">'EHPAD L.342-1 à 6'!$H$44</definedName>
    <definedName name="CRFRL3CPTES__713_____PRDANN0\Id_CR_SF_">'EHPAD L.342-1 à 6_SF'!$H$44</definedName>
    <definedName name="CRFRL3CPTES__713_____RRDANN0\FINESS_ET">'EHPAD L.342-1 à 6'!$I$44</definedName>
    <definedName name="CRFRL3CPTES__713_____RRDANN0\Id_CR_SF_">'EHPAD L.342-1 à 6_SF'!$I$44</definedName>
    <definedName name="CRFRL3CPTES__72______PRDANN0\FINESS_ET">'EHPAD L.342-1 à 6'!$H$130</definedName>
    <definedName name="CRFRL3CPTES__72______PRDANN0\Id_CR_SF_">'EHPAD L.342-1 à 6_SF'!$H$130</definedName>
    <definedName name="CRFRL3CPTES__72______RRDANN0\FINESS_ET">'EHPAD L.342-1 à 6'!$I$130</definedName>
    <definedName name="CRFRL3CPTES__72______RRDANN0\Id_CR_SF_">'EHPAD L.342-1 à 6_SF'!$I$130</definedName>
    <definedName name="CRFRL3CPTES__732_____PRDANN0\FINESS_ET">'EHPAD L.342-1 à 6'!$H$115</definedName>
    <definedName name="CRFRL3CPTES__732_____PRDANN0\Id_CR_SF_">'EHPAD L.342-1 à 6_SF'!$H$115</definedName>
    <definedName name="CRFRL3CPTES__732_____RRDANN0\FINESS_ET">'EHPAD L.342-1 à 6'!$I$115</definedName>
    <definedName name="CRFRL3CPTES__732_____RRDANN0\Id_CR_SF_">'EHPAD L.342-1 à 6_SF'!$I$115</definedName>
    <definedName name="CRFRL3CPTES__7351____PRDANN0\FINESS_ET">'EHPAD L.342-1 à 6'!$H$117</definedName>
    <definedName name="CRFRL3CPTES__7351____PRDANN0\Id_CR_SF_">'EHPAD L.342-1 à 6_SF'!$H$117</definedName>
    <definedName name="CRFRL3CPTES__7351____RRDANN0\FINESS_ET">'EHPAD L.342-1 à 6'!$I$117</definedName>
    <definedName name="CRFRL3CPTES__7351____RRDANN0\Id_CR_SF_">'EHPAD L.342-1 à 6_SF'!$I$117</definedName>
    <definedName name="CRFRL3CPTES__7351125_PRDANN0\FINESS_ET">'EHPAD L.342-1 à 6'!$H$118</definedName>
    <definedName name="CRFRL3CPTES__7351125_PRDANN0\Id_CR_SF_">'EHPAD L.342-1 à 6_SF'!$H$118</definedName>
    <definedName name="CRFRL3CPTES__7351125_RRDANN0\FINESS_ET">'EHPAD L.342-1 à 6'!$I$118</definedName>
    <definedName name="CRFRL3CPTES__7351125_RRDANN0\Id_CR_SF_">'EHPAD L.342-1 à 6_SF'!$I$118</definedName>
    <definedName name="CRFRL3CPTES__7352____PRDANN0\FINESS_ET">'EHPAD L.342-1 à 6'!$H$119</definedName>
    <definedName name="CRFRL3CPTES__7352____PRDANN0\Id_CR_SF_">'EHPAD L.342-1 à 6_SF'!$H$119</definedName>
    <definedName name="CRFRL3CPTES__7352____RRDANN0\FINESS_ET">'EHPAD L.342-1 à 6'!$I$119</definedName>
    <definedName name="CRFRL3CPTES__7352____RRDANN0\Id_CR_SF_">'EHPAD L.342-1 à 6_SF'!$I$119</definedName>
    <definedName name="CRFRL3CPTES__7353____PRDANN0\FINESS_ET">'EHPAD L.342-1 à 6'!$H$123</definedName>
    <definedName name="CRFRL3CPTES__7353____PRDANN0\Id_CR_SF_">'EHPAD L.342-1 à 6_SF'!$H$123</definedName>
    <definedName name="CRFRL3CPTES__7353____RRDANN0\FINESS_ET">'EHPAD L.342-1 à 6'!$I$123</definedName>
    <definedName name="CRFRL3CPTES__7353____RRDANN0\Id_CR_SF_">'EHPAD L.342-1 à 6_SF'!$I$123</definedName>
    <definedName name="CRFRL3CPTES__7358____PRDANN0\FINESS_ET">'EHPAD L.342-1 à 6'!$H$125</definedName>
    <definedName name="CRFRL3CPTES__7358____PRDANN0\Id_CR_SF_">'EHPAD L.342-1 à 6_SF'!$H$125</definedName>
    <definedName name="CRFRL3CPTES__7358____RRDANN0\FINESS_ET">'EHPAD L.342-1 à 6'!$I$125</definedName>
    <definedName name="CRFRL3CPTES__7358____RRDANN0\Id_CR_SF_">'EHPAD L.342-1 à 6_SF'!$I$125</definedName>
    <definedName name="CRFRL3CPTES__738_____PRDANN0\FINESS_ET">'EHPAD L.342-1 à 6'!$H$126</definedName>
    <definedName name="CRFRL3CPTES__738_____PRDANN0\Id_CR_SF_">'EHPAD L.342-1 à 6_SF'!$H$126</definedName>
    <definedName name="CRFRL3CPTES__738_____RRDANN0\FINESS_ET">'EHPAD L.342-1 à 6'!$I$126</definedName>
    <definedName name="CRFRL3CPTES__738_____RRDANN0\Id_CR_SF_">'EHPAD L.342-1 à 6_SF'!$I$126</definedName>
    <definedName name="CRFRL3CPTES__74______PRDANN0\FINESS_ET">'EHPAD L.342-1 à 6'!$H$131</definedName>
    <definedName name="CRFRL3CPTES__74______PRDANN0\Id_CR_SF_">'EHPAD L.342-1 à 6_SF'!$H$131</definedName>
    <definedName name="CRFRL3CPTES__74______RRDANN0\FINESS_ET">'EHPAD L.342-1 à 6'!$I$131</definedName>
    <definedName name="CRFRL3CPTES__74______RRDANN0\Id_CR_SF_">'EHPAD L.342-1 à 6_SF'!$I$131</definedName>
    <definedName name="CRFRL3CPTES__75______PRDANN0\FINESS_ET">'EHPAD L.342-1 à 6'!$H$132</definedName>
    <definedName name="CRFRL3CPTES__75______PRDANN0\Id_CR_SF_">'EHPAD L.342-1 à 6_SF'!$H$132</definedName>
    <definedName name="CRFRL3CPTES__75______RRDANN0\FINESS_ET">'EHPAD L.342-1 à 6'!$I$132</definedName>
    <definedName name="CRFRL3CPTES__75______RRDANN0\Id_CR_SF_">'EHPAD L.342-1 à 6_SF'!$I$132</definedName>
    <definedName name="CRFRL3CPTES__76______PRDANN0\FINESS_ET">'EHPAD L.342-1 à 6'!$H$140</definedName>
    <definedName name="CRFRL3CPTES__76______PRDANN0\Id_CR_SF_">'EHPAD L.342-1 à 6_SF'!$H$140</definedName>
    <definedName name="CRFRL3CPTES__76______RRDANN0\FINESS_ET">'EHPAD L.342-1 à 6'!$I$140</definedName>
    <definedName name="CRFRL3CPTES__76______RRDANN0\Id_CR_SF_">'EHPAD L.342-1 à 6_SF'!$I$140</definedName>
    <definedName name="CRFRL3CPTES__771_____PRDANN0\FINESS_ET">'EHPAD L.342-1 à 6'!$H$141</definedName>
    <definedName name="CRFRL3CPTES__771_____PRDANN0\Id_CR_SF_">'EHPAD L.342-1 à 6_SF'!$H$141</definedName>
    <definedName name="CRFRL3CPTES__771_____RRDANN0\FINESS_ET">'EHPAD L.342-1 à 6'!$I$141</definedName>
    <definedName name="CRFRL3CPTES__771_____RRDANN0\Id_CR_SF_">'EHPAD L.342-1 à 6_SF'!$I$141</definedName>
    <definedName name="CRFRL3CPTES__773_____PRDANN0\FINESS_ET">'EHPAD L.342-1 à 6'!$H$142</definedName>
    <definedName name="CRFRL3CPTES__773_____PRDANN0\Id_CR_SF_">'EHPAD L.342-1 à 6_SF'!$H$142</definedName>
    <definedName name="CRFRL3CPTES__773_____RRDANN0\FINESS_ET">'EHPAD L.342-1 à 6'!$I$142</definedName>
    <definedName name="CRFRL3CPTES__773_____RRDANN0\Id_CR_SF_">'EHPAD L.342-1 à 6_SF'!$I$142</definedName>
    <definedName name="CRFRL3CPTES__775_____PRDANN0\FINESS_ET">'EHPAD L.342-1 à 6'!$H$143</definedName>
    <definedName name="CRFRL3CPTES__775_____PRDANN0\Id_CR_SF_">'EHPAD L.342-1 à 6_SF'!$H$143</definedName>
    <definedName name="CRFRL3CPTES__775_____RRDANN0\FINESS_ET">'EHPAD L.342-1 à 6'!$I$143</definedName>
    <definedName name="CRFRL3CPTES__775_____RRDANN0\Id_CR_SF_">'EHPAD L.342-1 à 6_SF'!$I$143</definedName>
    <definedName name="CRFRL3CPTES__777_____PRDANN0\FINESS_ET">'EHPAD L.342-1 à 6'!$H$144</definedName>
    <definedName name="CRFRL3CPTES__777_____PRDANN0\Id_CR_SF_">'EHPAD L.342-1 à 6_SF'!$H$144</definedName>
    <definedName name="CRFRL3CPTES__777_____RRDANN0\FINESS_ET">'EHPAD L.342-1 à 6'!$I$144</definedName>
    <definedName name="CRFRL3CPTES__777_____RRDANN0\Id_CR_SF_">'EHPAD L.342-1 à 6_SF'!$I$144</definedName>
    <definedName name="CRFRL3CPTES__778_____PRDANN0\FINESS_ET">'EHPAD L.342-1 à 6'!$H$145</definedName>
    <definedName name="CRFRL3CPTES__778_____PRDANN0\Id_CR_SF_">'EHPAD L.342-1 à 6_SF'!$H$145</definedName>
    <definedName name="CRFRL3CPTES__778_____RRDANN0\FINESS_ET">'EHPAD L.342-1 à 6'!$I$145</definedName>
    <definedName name="CRFRL3CPTES__778_____RRDANN0\Id_CR_SF_">'EHPAD L.342-1 à 6_SF'!$I$145</definedName>
    <definedName name="CRFRL3CPTES__7811____PRDANN0\FINESS_ET">'EHPAD L.342-1 à 6'!$H$146</definedName>
    <definedName name="CRFRL3CPTES__7811____PRDANN0\Id_CR_SF_">'EHPAD L.342-1 à 6_SF'!$H$146</definedName>
    <definedName name="CRFRL3CPTES__7811____RRDANN0\FINESS_ET">'EHPAD L.342-1 à 6'!$I$146</definedName>
    <definedName name="CRFRL3CPTES__7811____RRDANN0\Id_CR_SF_">'EHPAD L.342-1 à 6_SF'!$I$146</definedName>
    <definedName name="CRFRL3CPTES__7815____PRDANN0\FINESS_ET">'EHPAD L.342-1 à 6'!$H$147</definedName>
    <definedName name="CRFRL3CPTES__7815____PRDANN0\Id_CR_SF_">'EHPAD L.342-1 à 6_SF'!$H$147</definedName>
    <definedName name="CRFRL3CPTES__7815____RRDANN0\FINESS_ET">'EHPAD L.342-1 à 6'!$I$147</definedName>
    <definedName name="CRFRL3CPTES__7815____RRDANN0\Id_CR_SF_">'EHPAD L.342-1 à 6_SF'!$I$147</definedName>
    <definedName name="CRFRL3CPTES__7816____PRDANN0\FINESS_ET">'EHPAD L.342-1 à 6'!$H$148</definedName>
    <definedName name="CRFRL3CPTES__7816____PRDANN0\Id_CR_SF_">'EHPAD L.342-1 à 6_SF'!$H$148</definedName>
    <definedName name="CRFRL3CPTES__7816____RRDANN0\FINESS_ET">'EHPAD L.342-1 à 6'!$I$148</definedName>
    <definedName name="CRFRL3CPTES__7816____RRDANN0\Id_CR_SF_">'EHPAD L.342-1 à 6_SF'!$I$148</definedName>
    <definedName name="CRFRL3CPTES__7817____PRDANN0\FINESS_ET">'EHPAD L.342-1 à 6'!$H$149</definedName>
    <definedName name="CRFRL3CPTES__7817____PRDANN0\Id_CR_SF_">'EHPAD L.342-1 à 6_SF'!$H$149</definedName>
    <definedName name="CRFRL3CPTES__7817____RRDANN0\FINESS_ET">'EHPAD L.342-1 à 6'!$I$149</definedName>
    <definedName name="CRFRL3CPTES__7817____RRDANN0\Id_CR_SF_">'EHPAD L.342-1 à 6_SF'!$I$149</definedName>
    <definedName name="CRFRL3CPTES__786_____PRDANN0\FINESS_ET">'EHPAD L.342-1 à 6'!$H$150</definedName>
    <definedName name="CRFRL3CPTES__786_____PRDANN0\Id_CR_SF_">'EHPAD L.342-1 à 6_SF'!$H$150</definedName>
    <definedName name="CRFRL3CPTES__786_____RRDANN0\FINESS_ET">'EHPAD L.342-1 à 6'!$I$150</definedName>
    <definedName name="CRFRL3CPTES__786_____RRDANN0\Id_CR_SF_">'EHPAD L.342-1 à 6_SF'!$I$150</definedName>
    <definedName name="CRFRL3CPTES__787_____PRDANN0\FINESS_ET">'EHPAD L.342-1 à 6'!$H$151</definedName>
    <definedName name="CRFRL3CPTES__787_____PRDANN0\Id_CR_SF_">'EHPAD L.342-1 à 6_SF'!$H$151</definedName>
    <definedName name="CRFRL3CPTES__787_____RRDANN0\FINESS_ET">'EHPAD L.342-1 à 6'!$I$151</definedName>
    <definedName name="CRFRL3CPTES__787_____RRDANN0\Id_CR_SF_">'EHPAD L.342-1 à 6_SF'!$I$151</definedName>
    <definedName name="CRFRL3CPTES__78741___PRDANN0\FINESS_ET">'EHPAD L.342-1 à 6'!$H$152</definedName>
    <definedName name="CRFRL3CPTES__78741___PRDANN0\Id_CR_SF_">'EHPAD L.342-1 à 6_SF'!$H$152</definedName>
    <definedName name="CRFRL3CPTES__78741___RRDANN0\FINESS_ET">'EHPAD L.342-1 à 6'!$I$152</definedName>
    <definedName name="CRFRL3CPTES__78741___RRDANN0\Id_CR_SF_">'EHPAD L.342-1 à 6_SF'!$I$152</definedName>
    <definedName name="CRFRL3CPTES__78742___PRDANN0\FINESS_ET">'EHPAD L.342-1 à 6'!$H$153</definedName>
    <definedName name="CRFRL3CPTES__78742___PRDANN0\Id_CR_SF_">'EHPAD L.342-1 à 6_SF'!$H$153</definedName>
    <definedName name="CRFRL3CPTES__78742___RRDANN0\FINESS_ET">'EHPAD L.342-1 à 6'!$I$153</definedName>
    <definedName name="CRFRL3CPTES__78742___RRDANN0\Id_CR_SF_">'EHPAD L.342-1 à 6_SF'!$I$153</definedName>
    <definedName name="CRFRL3CPTES__789_____PRDANN0\FINESS_ET">'EHPAD L.342-1 à 6'!$H$154</definedName>
    <definedName name="CRFRL3CPTES__789_____PRDANN0\Id_CR_SF_">'EHPAD L.342-1 à 6_SF'!$H$154</definedName>
    <definedName name="CRFRL3CPTES__789_____RRDANN0\FINESS_ET">'EHPAD L.342-1 à 6'!$I$154</definedName>
    <definedName name="CRFRL3CPTES__789_____RRDANN0\Id_CR_SF_">'EHPAD L.342-1 à 6_SF'!$I$154</definedName>
    <definedName name="CRFRL3CPTES__79______PRDANN0\FINESS_ET">'EHPAD L.342-1 à 6'!$H$155</definedName>
    <definedName name="CRFRL3CPTES__79______PRDANN0\Id_CR_SF_">'EHPAD L.342-1 à 6_SF'!$H$155</definedName>
    <definedName name="CRFRL3CPTES__79______RRDANN0\FINESS_ET">'EHPAD L.342-1 à 6'!$I$155</definedName>
    <definedName name="CRFRL3CPTES__79______RRDANN0\Id_CR_SF_">'EHPAD L.342-1 à 6_SF'!$I$155</definedName>
    <definedName name="CRFRL3CPTES__DEFREPRIPRDANN0\FINESS_ET">'EHPAD L.342-1 à 6'!$H$160</definedName>
    <definedName name="CRFRL3CPTES__DEFREPRIPRDANN0\Id_CR_SF_">'EHPAD L.342-1 à 6_SF'!$H$160</definedName>
    <definedName name="CRFRL3CPTES__DEFREPRIRRDANN0\FINESS_ET">'EHPAD L.342-1 à 6'!$I$160</definedName>
    <definedName name="CRFRL3CPTES__DEFREPRIRRDANN0\Id_CR_SF_">'EHPAD L.342-1 à 6_SF'!$I$160</definedName>
    <definedName name="CRFRL3CPTES__EXCREPRIPRDANN0\FINESS_ET">'EHPAD L.342-1 à 6'!$H$161</definedName>
    <definedName name="CRFRL3CPTES__EXCREPRIPRDANN0\Id_CR_SF_">'EHPAD L.342-1 à 6_SF'!$H$161</definedName>
    <definedName name="CRFRL3CPTES__EXCREPRIRRDANN0\FINESS_ET">'EHPAD L.342-1 à 6'!$I$161</definedName>
    <definedName name="CRFRL3CPTES__EXCREPRIRRDANN0\Id_CR_SF_">'EHPAD L.342-1 à 6_SF'!$I$161</definedName>
    <definedName name="_xlnm.Print_Titles" localSheetId="6">'EHPAD L.342-1 à 6'!$A:$C,'EHPAD L.342-1 à 6'!$1:$3</definedName>
    <definedName name="_xlnm.Print_Titles" localSheetId="9">'EHPAD L.342-1 à 6_SF'!$A:$C,'EHPAD L.342-1 à 6_SF'!$1:$3</definedName>
    <definedName name="_xlnm.Print_Titles" localSheetId="8">'EHPAD_SH-A_SF'!$A:$C,'EHPAD_SH-A_SF'!$1:$3</definedName>
    <definedName name="_xlnm.Print_Titles" localSheetId="5">'EHPAD-AJ_TH-A'!$A:$C,'EHPAD-AJ_TH-A'!$1:$4</definedName>
    <definedName name="_xlnm.Print_Titles" localSheetId="7">'FAM-SAMSAH'!$A:$C,'FAM-SAMSAH'!$1:$3</definedName>
    <definedName name="_xlnm.Print_Titles" localSheetId="10">'FAM-SAMSAH_SF'!$A:$C,'FAM-SAMSAH_SF'!$1:$4</definedName>
    <definedName name="_xlnm.Print_Area" localSheetId="6">'EHPAD L.342-1 à 6'!$A$1:$L$162</definedName>
    <definedName name="_xlnm.Print_Area" localSheetId="9">'EHPAD L.342-1 à 6_SF'!$A$1:$L$162</definedName>
    <definedName name="_xlnm.Print_Area" localSheetId="8">'EHPAD_SH-A_SF'!$A$1:$L$162</definedName>
    <definedName name="_xlnm.Print_Area" localSheetId="5">'EHPAD-AJ_TH-A'!$A$1:$L$162</definedName>
    <definedName name="_xlnm.Print_Area" localSheetId="7">'FAM-SAMSAH'!$A$1:$I$187</definedName>
    <definedName name="_xlnm.Print_Area" localSheetId="10">'FAM-SAMSAH_SF'!$A$1:$J$186</definedName>
  </definedNames>
  <calcPr fullCalcOnLoad="1"/>
</workbook>
</file>

<file path=xl/sharedStrings.xml><?xml version="1.0" encoding="utf-8"?>
<sst xmlns="http://schemas.openxmlformats.org/spreadsheetml/2006/main" count="1088" uniqueCount="384">
  <si>
    <t>Total</t>
  </si>
  <si>
    <t>Hébergement</t>
  </si>
  <si>
    <t>Dépendance</t>
  </si>
  <si>
    <t>Soins</t>
  </si>
  <si>
    <t>Intitulé</t>
  </si>
  <si>
    <t>ACHATS ET VARIATION DES STOCKS sauf 602, 603, 606</t>
  </si>
  <si>
    <t>Produits pharmaceutiques et produits à usage médical</t>
  </si>
  <si>
    <t>Couches, alèses et produits absorbants</t>
  </si>
  <si>
    <t>Variation des stocks des produits pharmaceutiques et à usage médical</t>
  </si>
  <si>
    <t>ACHATS NON STOCKES DE MATIERES ET FOURNITURES sauf 60622, 60626 et 6066</t>
  </si>
  <si>
    <t>Fournitures médicales</t>
  </si>
  <si>
    <t>Prestations à caractère médical</t>
  </si>
  <si>
    <t>Ergothérapie</t>
  </si>
  <si>
    <t>Entretien et réparation du matériel médical</t>
  </si>
  <si>
    <t>Maintenance du matériel médical</t>
  </si>
  <si>
    <t>Primes d'assurance maladie, maternité, accident du travail</t>
  </si>
  <si>
    <t>(Transports d'usagers) Accueil de jour</t>
  </si>
  <si>
    <t>IMPOTS, TAXES ET VERSEMENTS ASSIMILES SUR REMUNERATIONS (administration des impôts)</t>
  </si>
  <si>
    <t>IMPOTS, TAXES ET VERSEMENTS ASSIMILES SUR REMUNERATIONS (autres organismes)</t>
  </si>
  <si>
    <t>AUTRES IMPOTS, TAXES ET VERSEMENTS ASSIMILES (administration des impôts)</t>
  </si>
  <si>
    <t>AUTRES IMPOTS, TAXES ET VERSEMENTS ASSIMILES (autres organismes)</t>
  </si>
  <si>
    <t>CHARGES DE PERSONNEL</t>
  </si>
  <si>
    <t>AUTRES CHARGES DE GESTION COURANTE</t>
  </si>
  <si>
    <t>CHARGES FINANCIERES</t>
  </si>
  <si>
    <t>Dotations aux amortissements des immobilisations incorporelles et corporelles</t>
  </si>
  <si>
    <t>Dotations aux amortissements des charges d'exploitation à répartir</t>
  </si>
  <si>
    <t>Dotations aux provisions des charges d'exploitation</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</si>
  <si>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</si>
  <si>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</si>
  <si>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</si>
  <si>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t>
  </si>
  <si>
    <t>Dont dotations aux provisions réglementées destinées à renforcer la couverture du BFR</t>
  </si>
  <si>
    <t>Dont dotations aux provisions réglementées pour renouvellement des immobilisations</t>
  </si>
  <si>
    <t>TOTAL DES CHARGES</t>
  </si>
  <si>
    <t>PRODUITS DE LA TARIFICATION</t>
  </si>
  <si>
    <t>Produits à la charge de l’Etat</t>
  </si>
  <si>
    <t>Produits des EHPAD - Secteur des personnes âgées</t>
  </si>
  <si>
    <t>Produits à la charge d’autres financeurs</t>
  </si>
  <si>
    <t>AUTRES PRODUITS D'EXPLOITATION</t>
  </si>
  <si>
    <t>Dont reprises sur provisions réglementées destinées à renforcer la couverture du besoin en fonds de roulement</t>
  </si>
  <si>
    <t>Dont reprises sur provisions réglementées pour renouvellement des immobilisations</t>
  </si>
  <si>
    <t>TOTAL DES PRODUITS</t>
  </si>
  <si>
    <t>Présentation des charges</t>
  </si>
  <si>
    <t>Présentation des produits</t>
  </si>
  <si>
    <t>ACHATS</t>
  </si>
  <si>
    <t>Achats et variation de stocks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</si>
  <si>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</si>
  <si>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</si>
  <si>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</si>
  <si>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</si>
  <si>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</si>
  <si>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</si>
  <si>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</si>
  <si>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</si>
  <si>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</si>
  <si>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</si>
  <si>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Divers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</si>
  <si>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</si>
  <si>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</si>
  <si>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</si>
  <si>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</si>
  <si>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</si>
  <si>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</si>
  <si>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</si>
  <si>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</si>
  <si>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</si>
  <si>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</si>
  <si>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</si>
  <si>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</si>
  <si>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</si>
  <si>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</si>
  <si>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Locations</t>
  </si>
  <si>
    <t>Charges locatives et de copropriété</t>
  </si>
  <si>
    <t>Entretien et réparations</t>
  </si>
  <si>
    <t>Primes d'assurances</t>
  </si>
  <si>
    <t>Etudes et recherches</t>
  </si>
  <si>
    <t>Information, publications, relations publiques</t>
  </si>
  <si>
    <t>Services bancaires et assimilés</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</si>
  <si>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</si>
  <si>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</si>
  <si>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</si>
  <si>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</si>
  <si>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</si>
  <si>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financières</t>
  </si>
  <si>
    <t>CHARGES EXCEPTIONNELLES</t>
  </si>
  <si>
    <t>Charges exceptionnelles sur opérations de gestion</t>
  </si>
  <si>
    <t>Titres annulés (sur exercices antérieurs) (établissements publics)</t>
  </si>
  <si>
    <t>Valeurs comptables des éléments d'actif cédés</t>
  </si>
  <si>
    <t>Autres charges exceptionnelles</t>
  </si>
  <si>
    <t>DOTATIONS AUX AMORTISSEMENTS, AUX DEPRECIATIONS, AUX PROVISIONS ET ENGAGEMENTS</t>
  </si>
  <si>
    <t>TOTAL GROUPE III</t>
  </si>
  <si>
    <t>Produits à la charge de l’assurance maladie (hors EHPAD)</t>
  </si>
  <si>
    <t>Produits à la charge du département (hors EHPAD)</t>
  </si>
  <si>
    <t>Produits à la charge de l’usager (hors EHPAD)</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</si>
  <si>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</si>
  <si>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</si>
  <si>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</si>
  <si>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</si>
  <si>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</si>
  <si>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</si>
  <si>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</si>
  <si>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rémunérations des personnes handicapées</t>
  </si>
  <si>
    <t>6459/ 69/79</t>
  </si>
  <si>
    <t>Remboursements sur charges de sécurité sociale et de prévoyance et sur autres charges sociales</t>
  </si>
  <si>
    <t>Fonds de compensation des cessations anticipées d'activité</t>
  </si>
  <si>
    <t>Produits financiers</t>
  </si>
  <si>
    <t xml:space="preserve">PRODUITS EXCEPTIONNELS </t>
  </si>
  <si>
    <t>Produits exceptionnels sur opérations de gestion</t>
  </si>
  <si>
    <t>Mandats annulés (sur exercices antérieurs) ou atteints par la déchéance quadriennale (établissements publics)</t>
  </si>
  <si>
    <t>AUTRES PRODUITS</t>
  </si>
  <si>
    <t>Reprises sur amortissements des immobilisations incorporelles et corporelles</t>
  </si>
  <si>
    <t>Reprises sur provisions d'exploitation</t>
  </si>
  <si>
    <t>Reprises sur dépréciations des immobilisations incorporelles et corporelles</t>
  </si>
  <si>
    <t>Reprises sur dépréciations des actifs circulants</t>
  </si>
  <si>
    <t>Reprises sur dépréciations et provisions (à inscrire dans les produits financiers)</t>
  </si>
  <si>
    <t>Transferts de charges</t>
  </si>
  <si>
    <t>Dont charges couvertes par le forfait soins</t>
  </si>
  <si>
    <t>Budget global</t>
  </si>
  <si>
    <t>Production stockée</t>
  </si>
  <si>
    <t>Transports d'usagers</t>
  </si>
  <si>
    <t>Prestations de blanchissage à l'extérieur</t>
  </si>
  <si>
    <t>Prestations d'alimentation à l'extérieur</t>
  </si>
  <si>
    <t>Prestations de nettoyage à l'extérieur</t>
  </si>
  <si>
    <t>Prestations d'informatique à l'extérieur</t>
  </si>
  <si>
    <t>6287/ 6288</t>
  </si>
  <si>
    <t>Divers - Remboursements de frais et autres</t>
  </si>
  <si>
    <t>Dotations aux amortissements dérogatoires</t>
  </si>
  <si>
    <t>Dotations aux provisions réglementées destinées à renforcer la couverture du BFR</t>
  </si>
  <si>
    <t>Dotations aux provisions réglementées pour renouvellement des immobilisations</t>
  </si>
  <si>
    <t>Autres produits exceptionnels (autres que c/7781)</t>
  </si>
  <si>
    <t>Reprises sur dépréciations et provisions (à inscrire dans les produits exceptionnels) autres que c78725, 78741, 78742)</t>
  </si>
  <si>
    <t>Reprises sur amortissements dérogatoires</t>
  </si>
  <si>
    <t>Reprises sur provisions réglementées destinées à renforcer la couverture du besoin en fonds de roulement</t>
  </si>
  <si>
    <t>Reprises sur provisions réglementées pour renouvellement des immobilisations</t>
  </si>
  <si>
    <t>EXCEDENT REALISE</t>
  </si>
  <si>
    <t>DEFICIT REALISE</t>
  </si>
  <si>
    <t xml:space="preserve">TOTAL EQUILIBRE DU COMPTE DE RESULTAT </t>
  </si>
  <si>
    <t>Intérêts des emprunts et dettes - en recettes - (hors établissements publics)</t>
  </si>
  <si>
    <t>Annexe 9E2 : Tableau de présentation tarifaire d'un établissement hébergeant des personnes âgées dépendantes relevant des articles L. 342-1 à L. 342-6 du CASF</t>
  </si>
  <si>
    <t>Annexe 9F : Tableau de présentation tarifaire d'un établissement ou service bénéficiant d'un forfait soins</t>
  </si>
  <si>
    <t>Charges sur exercices antérieurs</t>
  </si>
  <si>
    <t>Atténuation de charges - portabilité compte épargne temps (CET)</t>
  </si>
  <si>
    <t>N° de compte M22</t>
  </si>
  <si>
    <t>Présentation des charges :</t>
  </si>
  <si>
    <t>Présentation des produits :</t>
  </si>
  <si>
    <t>Contribution versée au groupement hospitalier de territoire</t>
  </si>
  <si>
    <t>Quote-part d'éléments du fonds associatif virée au compte de résultat</t>
  </si>
  <si>
    <t>Dotations aux provisions d'exploitation</t>
  </si>
  <si>
    <t>Produits</t>
  </si>
  <si>
    <t>Produits des cessions d'éléments d'actif</t>
  </si>
  <si>
    <t>Quotes-parts des subventions d'investissement virées au résultat de l'exercice</t>
  </si>
  <si>
    <t>AUTRES SERVICES EXTERIEURS sauf 621, 62113, 6223, 62421 et 628</t>
  </si>
  <si>
    <t>PERSONNEL EXTERIEUR A L'ETABLISSEMENT sauf 62113</t>
  </si>
  <si>
    <t>Personnel extérieur à l'établissement : personnel médical et para-médical</t>
  </si>
  <si>
    <t>Intervenants médicaux</t>
  </si>
  <si>
    <t>Pour la part couverte par les forfaits transport</t>
  </si>
  <si>
    <t>Dont financements attachés au forfait soins</t>
  </si>
  <si>
    <t>Fournitures hôtelières sauf 602261 "Couches, alèses et produits absorbants" (1)</t>
  </si>
  <si>
    <t>Fournitures hôtelières sauf 6032261 "Couches, alèses et produits absorbants" (1)</t>
  </si>
  <si>
    <t>Produits d'entretien (1)</t>
  </si>
  <si>
    <t>Fournitures hôtelières sauf 606261 "Couches, alèses et produits absorbants" (1)</t>
  </si>
  <si>
    <t>Blanchissage à l'extérieur (1)</t>
  </si>
  <si>
    <t>Nettoyage à l'extérieur (1)</t>
  </si>
  <si>
    <t>Dont forfaits transport mentionnés à l'article R. 314-208 du CASF (foyers d'accueil médicalisé)</t>
  </si>
  <si>
    <t>Location matériel médical</t>
  </si>
  <si>
    <t>SERVICES EXTERIEURS sauf 6111, 61121, 61357, 61551, 61562 et 61681</t>
  </si>
  <si>
    <t>Dont aides soignants, aides médico-pédagogiques et accompagnants éducatifs et sociaux (1)</t>
  </si>
  <si>
    <t>Exercice :</t>
  </si>
  <si>
    <t>N° FINESS (entité juridique) :</t>
  </si>
  <si>
    <t>Organisme gestionnaire :</t>
  </si>
  <si>
    <t>Catégorie</t>
  </si>
  <si>
    <t>Nom de l'établissement ou du service</t>
  </si>
  <si>
    <t>Adresse</t>
  </si>
  <si>
    <t>EHPAD/AJA avec tarif hébergement administré</t>
  </si>
  <si>
    <t>EHPAD/AJA sans tarif hébergement administré</t>
  </si>
  <si>
    <t>Déclenche l'onglet EHPAD L. 342-1 à 6</t>
  </si>
  <si>
    <t>FAM-SAMSAH</t>
  </si>
  <si>
    <t>Déclenche l'onglet FAM-SAMSAH</t>
  </si>
  <si>
    <t>Déclenche l'onglet EHPAD-AJ_TH_A</t>
  </si>
  <si>
    <t>Raison sociale :</t>
  </si>
  <si>
    <t>FINESS ET :</t>
  </si>
  <si>
    <t>Capacité installée Dont (à préciser) :</t>
  </si>
  <si>
    <t>HP</t>
  </si>
  <si>
    <t>dont UHR</t>
  </si>
  <si>
    <t>dont PASA</t>
  </si>
  <si>
    <t>HT</t>
  </si>
  <si>
    <t>AJ</t>
  </si>
  <si>
    <t>Autres</t>
  </si>
  <si>
    <t xml:space="preserve">Intérêts des emprunts et dettes </t>
  </si>
  <si>
    <t>609/19/29</t>
  </si>
  <si>
    <t>6419/29/39</t>
  </si>
  <si>
    <t xml:space="preserve">Remboursements sur rémunérations du personnel </t>
  </si>
  <si>
    <t>Remboursements sur charges de sécurité sociale, prévoyance et autres charges sociales</t>
  </si>
  <si>
    <t>PRODUITS FINANCIERS, PRODUITS EXCEPTIONNELS ET PRODUITS NON ENCAISSABLES</t>
  </si>
  <si>
    <t>Quote-part des subventions d'investissement virée au résultat de l'exercice</t>
  </si>
  <si>
    <t>Externat</t>
  </si>
  <si>
    <t>Semi Internat</t>
  </si>
  <si>
    <t>Internat</t>
  </si>
  <si>
    <t>Capacité installée dont (à préciser) :</t>
  </si>
  <si>
    <r>
      <t>GROUPE I :</t>
    </r>
    <r>
      <rPr>
        <b/>
        <sz val="10"/>
        <rFont val="Arial"/>
        <family val="2"/>
      </rPr>
      <t xml:space="preserve"> CHARGES AFFERENTES A L'EXPLOITATION COURANTE</t>
    </r>
  </si>
  <si>
    <r>
      <t xml:space="preserve">Transports de biens, d'usagers et transports collectifs du personnel </t>
    </r>
    <r>
      <rPr>
        <i/>
        <sz val="10"/>
        <rFont val="Arial"/>
        <family val="2"/>
      </rPr>
      <t>(autres que c/6242 )</t>
    </r>
  </si>
  <si>
    <r>
      <t xml:space="preserve"> </t>
    </r>
    <r>
      <rPr>
        <b/>
        <u val="single"/>
        <sz val="10"/>
        <rFont val="Arial"/>
        <family val="2"/>
      </rPr>
      <t>GROUPE II</t>
    </r>
    <r>
      <rPr>
        <b/>
        <sz val="10"/>
        <rFont val="Arial"/>
        <family val="2"/>
      </rPr>
      <t xml:space="preserve"> : CHARGES AFFERENTES AU PERSONNEL</t>
    </r>
  </si>
  <si>
    <r>
      <t xml:space="preserve"> </t>
    </r>
    <r>
      <rPr>
        <b/>
        <u val="single"/>
        <sz val="10"/>
        <rFont val="Arial"/>
        <family val="2"/>
      </rPr>
      <t>GROUPE III</t>
    </r>
    <r>
      <rPr>
        <b/>
        <sz val="10"/>
        <rFont val="Arial"/>
        <family val="2"/>
      </rPr>
      <t xml:space="preserve"> : CHARGES AFFERENTES A LA STRUCTURE </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</si>
  <si>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</si>
  <si>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</si>
  <si>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PRODUITS EXCEPTIONNELS ET PRODUITS NON ENCAISSABLES </t>
    </r>
  </si>
  <si>
    <t>TOTAL EQUILIBRE DU COMPTE DE RESULTAT PRINCIPAL/ANNEXE</t>
  </si>
  <si>
    <t>Liste des établissements et services relevant du périmètre de l'ERRD :</t>
  </si>
  <si>
    <t xml:space="preserve">Correspondance avec les modèles : </t>
  </si>
  <si>
    <t>Résultats repris dans le cadre de la tarification (déficits)</t>
  </si>
  <si>
    <t>Résultats repris dans le cadre de la tarification (excédents)</t>
  </si>
  <si>
    <t>Récapitulatif des aides contextuelles</t>
  </si>
  <si>
    <t>Ligne 61 SERVICES EXTERIEURS</t>
  </si>
  <si>
    <t>Ligne 62 AUTRES SERVICES EXTERIEURS</t>
  </si>
  <si>
    <t xml:space="preserve">Ligne 6288 Autres </t>
  </si>
  <si>
    <t>Ligne 64 CHARGES DE PERSONNEL</t>
  </si>
  <si>
    <t>Ligne 65 AUTRES CHARGES DE GESTION COURANTE</t>
  </si>
  <si>
    <t>Ligne 67 CHARGES EXCEPTIONNELLES</t>
  </si>
  <si>
    <t>N° FINESS (entité juridique)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</si>
  <si>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</si>
  <si>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</si>
  <si>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</si>
  <si>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</si>
  <si>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Dénomination du CR sans n° FINESS</t>
  </si>
  <si>
    <t>Donner un titre explicite: par exemple nom du site et structure de rattachement</t>
  </si>
  <si>
    <t>N° FINESS de rattachement</t>
  </si>
  <si>
    <t>Identification des activités sans numéro FINESS</t>
  </si>
  <si>
    <t/>
  </si>
  <si>
    <t>categorie Page de garde</t>
  </si>
  <si>
    <t>categorie Id_CR_SF</t>
  </si>
  <si>
    <t>CR rattaché à un FAM-SAMSAH</t>
  </si>
  <si>
    <t>Déclenche l'onglet EHPAD L. 342-1 à 6_SF</t>
  </si>
  <si>
    <t>Déclenche l'onglet FAM-SAMSAH_SF</t>
  </si>
  <si>
    <t>Dénomination du CR sans Finess :</t>
  </si>
  <si>
    <t xml:space="preserve">N° Identifiant : </t>
  </si>
  <si>
    <t>FINESS de rattachement :</t>
  </si>
  <si>
    <t>ACHATS STOCKES, AUTRES APPROVISIONNEMENTS sauf 6021, 60222 et 60226</t>
  </si>
  <si>
    <t>(Autres services extérieurs) Divers sauf 6281, 6283 et 6288</t>
  </si>
  <si>
    <t>CHARGES FINANCIERES sauf 6611</t>
  </si>
  <si>
    <t>(1): Répartition indicative et répartition appliquée par le gestionnaire (charges communes)</t>
  </si>
  <si>
    <t>Produits de cessions d'éléments d'actif</t>
  </si>
  <si>
    <t>Autres produits exceptionnels</t>
  </si>
  <si>
    <t>Reprises sur dépréciations et provisions (à inscrire dans les produits exceptionnels)</t>
  </si>
  <si>
    <t>Lignes du tableau de la page de garde</t>
  </si>
  <si>
    <t>CR rattaché à un EHPAD avec SH-A</t>
  </si>
  <si>
    <t>CR rattaché à un EHPAD sans SH-A</t>
  </si>
  <si>
    <t>Déclenche l'onglet EHPAD_SH_A_SF</t>
  </si>
  <si>
    <t>Catégorie Id_CR_SF</t>
  </si>
  <si>
    <t>Lignes EXCEDENT / DEFICIT REALISE</t>
  </si>
  <si>
    <t xml:space="preserve">Saisir les informations du compte de résultat principal (CRP) et des comptes de résultat annexes (CRA). Un CRP/CRA à saisir par ligne.  </t>
  </si>
  <si>
    <t xml:space="preserve">Date de génération du fichier </t>
  </si>
  <si>
    <t xml:space="preserve">Ils doivent nécessairement relever du FINESS de l'entité juridique (sauf cas particulier des sociétés commerciales contrôlées). </t>
  </si>
  <si>
    <t>Identifiant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</si>
  <si>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</si>
  <si>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</si>
  <si>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t>Produits de la tarification</t>
  </si>
  <si>
    <t>Frais de transport d'usagers - Accueil de jour</t>
  </si>
  <si>
    <t xml:space="preserve">Dans les accueils de jour adossés, le forfait journalier de frais de transport des usagers est à imputer sur la section soins (article R314-207 du CASF). Dans les accueils de jour autonomes (AJA), il est à imputer à hauteur de 70% sur la section soins (D313-20 du CASF) et 30% sur la section dépendance (D.232-21 du CASF).  </t>
  </si>
  <si>
    <t>Annexe 9E1 : Tableau de présentation tarifaire d'un établissement hébergeant des personnes âgées dépendantes, d'une petite unité de vie ou d'un accueil de jour</t>
  </si>
  <si>
    <t>Fournitures consommables (sauf 603226) (1)</t>
  </si>
  <si>
    <t>Dont personnel affecté aux fonctions de blanchissage, de nettoyage et au service des repas (1)</t>
  </si>
  <si>
    <t>Intérêt des emprunts et dettes</t>
  </si>
  <si>
    <t>Clefs de répartition (charges communes)</t>
  </si>
  <si>
    <t>: supprime un CRA du tableau (dans la colonne C "Nom de l'établissement ou du service", sélectionnez la ligne à supprimer puis cliquez sur "-").</t>
  </si>
  <si>
    <t xml:space="preserve">: modifie une saisie de n° FINESS Etablissement déjà enregistrée. Placez-vous sur la ligne à modifier dans la colonne "Nom de l'établissement ou du service", puis cliquez sur l'icône. </t>
  </si>
  <si>
    <t xml:space="preserve">Saisir le n° FINESS de l'établissement/service/activité auquel le budget est adossé (ESAT, AJ, etc.) </t>
  </si>
  <si>
    <t>CR rattaché à un EHPAD avec SH-A : activités sans FINESS rattachées à un EHPAD dont la section hébergement est administrée par l'autorité de tarification (tarif fixé par le Conseil départemental ou la Métropole).</t>
  </si>
  <si>
    <t xml:space="preserve">CR rattaché à un EHPAD sans SH-A : activités sans FINESS rattachées à un EHPAD dont le tarif hébergement n'est pas fixé par l'autorité de tarification.. </t>
  </si>
  <si>
    <t xml:space="preserve">Le résultat réalisé toutes sections tarifaires confondues doit concorder avec le résultat mentionné dans le compte de résultat du cadre principal (ERRD ou ERCP). </t>
  </si>
  <si>
    <t>- EHPAD/AJA avec tarif hébergement administré : item à sélectionner pour générer le modèle 9E1 applicable aux EHPAD/petites unités de vie et accueils de jour autonomes du champ "Personnes Âgées" (PA) qui ont un tarif hébergement/accompagnement à la vie sociale fixé par l'autorité de tarification. Ce modèle comporte les trois sections tarifaires complètes (soins, dépendance et hébergement). 
- EHPAD/AJA sans tarif hébergement administré : item à sélectionner pour générer le modèle 9E2 applicable aux EHPAD/petites unités de vie et accueils de jour autonomes du champ PA dont le tarif hébergement/accompagnement à la vie sociale n'est pas fixé par l'autorité de tarification. Ce modèle comporte les trois sections tarifaires, mais avec une section hébergement à compléter pour sa partie "charges" uniquement.  
- FAM-SAMSAH : item à sélectionner pour générer le modèle 9F. 
- Par dérogation, les CAMSP ne sont pas concernés par ce cadre de présentation tarifaire.</t>
  </si>
  <si>
    <t>Répartition des charges</t>
  </si>
  <si>
    <t>Imputation des produits sur exercices antérieurs du compte 772 (uniquement dans le cas des établissements publics de santé)</t>
  </si>
  <si>
    <t>Les sommes inscrites au compte 772 (issu du plan comptable M21) sont à reventiler dans les comptes de charges exceptionnelles de même nature ou au compte 778 "Autres produits exceptionnels". En tout état de cause, il convient de les retracer dans les produits exceptionnels.</t>
  </si>
  <si>
    <t>Annexes 9E et 9F : Cadre normalisé de présentation des tableaux de présentation tarifaire des ESSMS prévus au 2 du I de l'article R. 314-232 du code de l'action sociale et des familles</t>
  </si>
  <si>
    <t>VARIATION DES STOCKS sauf 60321 et 60322</t>
  </si>
  <si>
    <t>Dont part issue du résultat de l'équation tarifaire dépendance (c/7352121)</t>
  </si>
  <si>
    <t>Dont part issue des financements complémentaires "dépendance" (c/7352122)</t>
  </si>
  <si>
    <t>Dont part afférente à la dépendance (hébergement permanent)</t>
  </si>
  <si>
    <t>Dont part forfait journalier relatif aux frais de transport en accueil de jour</t>
  </si>
  <si>
    <t>Dont produits à la charge de l'usager (sauf 73532)</t>
  </si>
  <si>
    <t>Dont produits à la charge d'autres financeurs</t>
  </si>
  <si>
    <t>Rabais, remises et ristournes</t>
  </si>
  <si>
    <t>Autre 3
(A préciser)</t>
  </si>
  <si>
    <t>Autre 1
(A préciser)</t>
  </si>
  <si>
    <t>Autre 2
(A préciser)</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</si>
  <si>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</si>
  <si>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</si>
  <si>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</si>
  <si>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Dotations aux amortissements, dépréciations et provisions : charges exceptionnelles (autres que c/68725, 68741, 68742)</t>
  </si>
  <si>
    <t>Remboursements sur rémunérations du personnel médical</t>
  </si>
  <si>
    <t>Rabais, remises et ristournes obtenus sur autres services extérieurs</t>
  </si>
  <si>
    <t>Lisez-moi du cadre "Tableau de présentation tarifaire"</t>
  </si>
  <si>
    <t>I.- Traitement des différents modèles de tableau de présentation tarifaire selon les champs</t>
  </si>
  <si>
    <r>
      <t xml:space="preserve">=&gt; Le modèle varie en fonction des catégories d'établissements ou services gérés, </t>
    </r>
    <r>
      <rPr>
        <u val="single"/>
        <sz val="10"/>
        <rFont val="Arial"/>
        <family val="2"/>
      </rPr>
      <t>mais tous les modèles sont regroupés dans le présent classeur</t>
    </r>
    <r>
      <rPr>
        <sz val="10"/>
        <rFont val="Arial"/>
        <family val="2"/>
      </rPr>
      <t xml:space="preserve"> :</t>
    </r>
  </si>
  <si>
    <r>
      <t xml:space="preserve">- Annexe 9F pour les FAM et SAMSAH = </t>
    </r>
    <r>
      <rPr>
        <b/>
        <sz val="10"/>
        <rFont val="Arial"/>
        <family val="2"/>
      </rPr>
      <t>onglet "FAM-SAMSAH"</t>
    </r>
  </si>
  <si>
    <t>* Fixé par le Conseil Départemental ou la Métropole</t>
  </si>
  <si>
    <t>A noter:</t>
  </si>
  <si>
    <r>
      <rPr>
        <sz val="10"/>
        <rFont val="Wingdings 3"/>
        <family val="1"/>
      </rPr>
      <t>g</t>
    </r>
    <r>
      <rPr>
        <sz val="10"/>
        <rFont val="Arial"/>
        <family val="2"/>
      </rPr>
      <t xml:space="preserve"> Exemple : soit un ERRD regroupant deux EHPAD avec tarif hébergement administré et un FAM. Le présent classeur doit alors comporter deux onglets "EHPAD-AJ_TH-A" et un onglet "FAM_SAMSAH"</t>
    </r>
  </si>
  <si>
    <r>
      <rPr>
        <sz val="10"/>
        <rFont val="Wingdings 3"/>
        <family val="1"/>
      </rPr>
      <t>g</t>
    </r>
    <r>
      <rPr>
        <sz val="10"/>
        <rFont val="Arial"/>
        <family val="2"/>
      </rPr>
      <t xml:space="preserve"> Chaque compte de résultat de l'ERRD relatif à un établissement ou un service cofinancé (hors CAMSP) doit faire l'objet d'un tableau de présentation tarifaire, y compris dans le cas de budgets adossés (donc sans n° finess). Dans ce dernier cas, il convient d'utiliser l'onglet Id_CR_SF (cf plus bas).</t>
    </r>
  </si>
  <si>
    <t xml:space="preserve">II.- Fonctionnement du cadre </t>
  </si>
  <si>
    <t xml:space="preserve">Ce cadre fonctionne sur la base d'un procédé de création automatique des onglets en remplissant le tableau de page de garde nommé « Etablissements et services relevant du </t>
  </si>
  <si>
    <r>
      <t xml:space="preserve">périmètre de l'ERRD » et en cliquant sur l’icône : </t>
    </r>
    <r>
      <rPr>
        <b/>
        <sz val="11"/>
        <color indexed="50"/>
        <rFont val="Arial"/>
        <family val="2"/>
      </rPr>
      <t>+</t>
    </r>
    <r>
      <rPr>
        <sz val="10"/>
        <color indexed="8"/>
        <rFont val="Arial"/>
        <family val="2"/>
      </rPr>
      <t xml:space="preserve"> , selon l’ordonnancement suivant : </t>
    </r>
  </si>
  <si>
    <t>1) Le finess juridique (FINESS EJ) doit être saisi dans le champ situé en haut de la page de garde (Champ nommé « N° FINESS (entité juridique) »).</t>
  </si>
  <si>
    <t>2) Chacun des finess Etablissement (FINESS ET) relevant de l’organisme gestionnaire (c'est-à-dire du Finess EJ renseigné plus haut) et inclus dans le périmètre de l’ERRD, doit</t>
  </si>
  <si>
    <t xml:space="preserve">être renseigné dans le tableau du bas de la page de garde "Etablissements et services relevant du périmètre de l'ERRD".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</si>
  <si>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</si>
  <si>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</si>
  <si>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</si>
  <si>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</si>
  <si>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présentation tarifaire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</si>
  <si>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</si>
  <si>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</si>
  <si>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présentation tarifaire relatif au 2ème F</t>
    </r>
    <r>
      <rPr>
        <sz val="10"/>
        <color indexed="8"/>
        <rFont val="Arial"/>
        <family val="2"/>
      </rPr>
      <t xml:space="preserve">INESS ET est alors automatiquement généré.  </t>
    </r>
  </si>
  <si>
    <t xml:space="preserve">c) Etc. </t>
  </si>
  <si>
    <t>- "N° FINESS Etablissement" 
- "Catégorie":</t>
  </si>
  <si>
    <r>
      <rPr>
        <sz val="10"/>
        <rFont val="Wingdings 3"/>
        <family val="1"/>
      </rPr>
      <t>g</t>
    </r>
    <r>
      <rPr>
        <sz val="10"/>
        <rFont val="Arial"/>
        <family val="2"/>
      </rPr>
      <t xml:space="preserve"> sélectionner l'item "EHPAD/AJA avec tarif hébergement administré" pour générer l'onglet "</t>
    </r>
    <r>
      <rPr>
        <i/>
        <sz val="10"/>
        <rFont val="Arial"/>
        <family val="2"/>
      </rPr>
      <t>EHPAD-AJ_TH-A + n° finess ET indiqué</t>
    </r>
    <r>
      <rPr>
        <sz val="10"/>
        <rFont val="Arial"/>
        <family val="2"/>
      </rPr>
      <t>" (modèle 9E1)</t>
    </r>
  </si>
  <si>
    <r>
      <rPr>
        <sz val="10"/>
        <rFont val="Wingdings 3"/>
        <family val="1"/>
      </rPr>
      <t>g</t>
    </r>
    <r>
      <rPr>
        <sz val="10"/>
        <rFont val="Arial"/>
        <family val="2"/>
      </rPr>
      <t xml:space="preserve"> sélectionner l'item "EHPAD/AJA sans tarif hébergement administré" pour générer l'onglet "</t>
    </r>
    <r>
      <rPr>
        <i/>
        <sz val="10"/>
        <rFont val="Arial"/>
        <family val="2"/>
      </rPr>
      <t>EHPAD L.342-1 à 6 + n° finess ET indiqué</t>
    </r>
    <r>
      <rPr>
        <sz val="10"/>
        <rFont val="Arial"/>
        <family val="2"/>
      </rPr>
      <t>" (modèle 9E1)</t>
    </r>
  </si>
  <si>
    <r>
      <rPr>
        <sz val="10"/>
        <rFont val="Wingdings 3"/>
        <family val="1"/>
      </rPr>
      <t>g</t>
    </r>
    <r>
      <rPr>
        <sz val="10"/>
        <rFont val="Arial"/>
        <family val="2"/>
      </rPr>
      <t xml:space="preserve"> sélectionner l'item "FAM_SAMSAH" pour générer l'onglet "</t>
    </r>
    <r>
      <rPr>
        <i/>
        <sz val="10"/>
        <rFont val="Arial"/>
        <family val="2"/>
      </rPr>
      <t>FAM_SAMSAH + n° finess ET indiqué</t>
    </r>
    <r>
      <rPr>
        <sz val="10"/>
        <rFont val="Arial"/>
        <family val="2"/>
      </rPr>
      <t>" (modèle 9F)</t>
    </r>
  </si>
  <si>
    <t>III.- Consignes d'utilisation</t>
  </si>
  <si>
    <t>- Les cellules sur fond jaune sont à compléter manuellement. Les champs grisés sont des cellules verrouillées, qui peuvent contenir des formules de calcul automatique.</t>
  </si>
  <si>
    <t>- Veuillez ne pas modifier tout élément de mise en page (comme les déplacements, insertions de lignes ou de colonnes).</t>
  </si>
  <si>
    <t>IV.- Cas spécifique des activités sans FINESS</t>
  </si>
  <si>
    <r>
      <t>Pour chaque ligne, un identifiant est créé automatiquement à partir des données du tableau de l'onglet "</t>
    </r>
    <r>
      <rPr>
        <i/>
        <sz val="10"/>
        <color indexed="8"/>
        <rFont val="Arial"/>
        <family val="2"/>
      </rPr>
      <t>Id_CR_SF</t>
    </r>
    <r>
      <rPr>
        <sz val="10"/>
        <color indexed="8"/>
        <rFont val="Arial"/>
        <family val="2"/>
      </rPr>
      <t>".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</si>
  <si>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</si>
  <si>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 Clefs historiques (70%-30%) : répartition indicative non comptabilisée dans le total des charges. EHPAD et PUV en tarification ternaire uniquement. 
- Clefs appliquées (EHPAD et PUV en tarification ternaire) : répartition retenue par le gestionnaire, comptabilisée dans le total des charges. Ces clefs doivent être autant que possibles constantes d'une année sur l'autre et leur évolution, pour les charges de personnel, devrait être en cohérence avec les engagements du CPOM. 
- Clefs appliquées (PUV dérogatoires et AJ) : répartition des charges en application des articles D. 313-16 et s. du CASF, comptabilisée dans le total des charges.</t>
  </si>
  <si>
    <t>Dont produits à la charge du département (sauf 7352121, 7352122 et 7352282)</t>
  </si>
  <si>
    <t>Dont produits à la charge de l'assurance maladie (sauf 7351125)</t>
  </si>
  <si>
    <t>Produits à la charge du département</t>
  </si>
  <si>
    <t>Section "Hébergement" : renseigner la part afférente à l'hébergement des dotations globales et des tarifs journaliers à la charge du département.</t>
  </si>
  <si>
    <t>Reports en fonds dédiés (ESSMS privés)</t>
  </si>
  <si>
    <t>Compte 7352121</t>
  </si>
  <si>
    <t>Compte 7352122</t>
  </si>
  <si>
    <t>Ce compte enregistre les financements complémentaires "dépendance" mentionnés au 2° de l'article R. 314-172 (ex : psychologues des PASA et des UHR).</t>
  </si>
  <si>
    <t>Compte 7352282</t>
  </si>
  <si>
    <t>Ce compte enregistre notamment : 
- les tarifs journaliers versés au titre de l'hébergement permanent des résidents dont le domicile de secours se situe dans un autre département que celui d’implantation de l’EHPAD ou de la PUV; 
- le ticket modérateur tarif GIR 5-6 couvert par l’ASH.</t>
  </si>
  <si>
    <t>Compte 73532</t>
  </si>
  <si>
    <t>Ce compte enregistre les participations des résidents au tarif dépendance (tarif GIR 5-6, participation en fonction des ressources et participation acquittée par les résidents de moins de 60 ans).</t>
  </si>
  <si>
    <t>Dont autres tarifs journaliers (part afférente à la dépendance)</t>
  </si>
  <si>
    <t>Utilisation de fonds dédiés et de fonds reportés (ESSMS privés)</t>
  </si>
  <si>
    <t>Autres tarifs journaliers (part afférente à la dépendance)</t>
  </si>
  <si>
    <t>Ce compte enregistre la part du forfait dépendance mentionné au 1° de l'article R. 314-172 du CASF (part issue du résultat de l'équation tarifaire relative à la dépendance).</t>
  </si>
  <si>
    <t xml:space="preserve">Un emploi incorrect ne tenant pas compte des indications ci-dessous peut affecter les fonctionnalités automatiques du cadre, le bon déroulement du dépôt et la performance de la plateforme ImportERRD. </t>
  </si>
  <si>
    <t xml:space="preserve">- Veuillez ne pas copier ni déplacer le contenu d'une cellule vers une autre cellule ("couper-coller"/"cliquer-glisser"), ces actions pouvant endommager la structure des cadres Excel. Les macros de remplissage automatique des cellules ouvertes à la saisie sont possibles. </t>
  </si>
  <si>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</si>
  <si>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garde décrit en II. ci-dessus, afin que les onglets de présentation tarifaire des comptes de résultat sans finess soient créés automatiquement. </t>
    </r>
  </si>
  <si>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</si>
  <si>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Les prestations pharmacie de nature logistique peuvent être comptabilisées sur cette ligne. Elles sont à imputer sur la section "soins".</t>
  </si>
  <si>
    <t xml:space="preserve">Les charges du compte 65 (autres charges de gestion courante) sont des charges d'administration générale (sans différenciation des catégories de personnel auxquelles ces charges s'appliquent) et sont donc à imputer sur la section "hébergement". </t>
  </si>
  <si>
    <t>En application des articles R. 314-166, R. 314-176 et R. 314-179, les charges exceptionnelles relèvent exclusivement de la section "hébergement". Les cellules ouvertes sur la section "soins" sont réservées à l'enregistrement de dépenses prises en charge à titre dérogatoire par l'assurance-maladie. Cela doit être limité exclusivement aux traitements exceptionnels, qui sont à spécifier dans le rapport financier et d'activité.</t>
  </si>
  <si>
    <t>Imputation sur la section "soins" en application de l'article D. 314-205 uniquement.</t>
  </si>
  <si>
    <r>
      <t xml:space="preserve">Cette répartition doit être conforme aux articles R. 314-179 (pour la section "hébergement"), R. 314-176 (pour la section "dépendance"), R. 314-163, R. 314-166 et R. 314-167 (pour la section "soins"). En application de ces règles, les cellules grisées sont inaccessibles à la saisie. 
Pour les EHPAD/AJA dont le tarif hébergement ou accompagnement à la vie sociale n'est pas fixé par l'autorité de tarification (modèle 9E2), la section hébergement doit être complétée pour sa partie "charges", afin de permettre une compréhension de la situation des sections soin et dépendance par rapport à la section hébergement et à la globalité des charges de l’établissement.
</t>
    </r>
    <r>
      <rPr>
        <b/>
        <u val="single"/>
        <sz val="10"/>
        <rFont val="Arial"/>
        <family val="2"/>
      </rPr>
      <t>Traitements dérogatoires spécifiques</t>
    </r>
    <r>
      <rPr>
        <sz val="10"/>
        <rFont val="Arial"/>
        <family val="2"/>
      </rPr>
      <t xml:space="preserve"> : dans le cadre des mesures de financement exceptionnel mises en place dans le contexte de la crise sanitaire, certaines cellules habituellement fermées à la saisie ont été déverrouillées sur les sections "Dépendance" et "Soins" (c/602, 603, 606, 61, 62 et subdivisions du c/64)  afin d'enregistrer des charges qui ne relèveraient pas normalement de ces sections mais qui sont prises en charge à titre dérogatoire dans le cadre de la crise sanitaire. La nature de ces charges et leur traitement doivent être spécifiés dans le rapport financier et d'activité.</t>
    </r>
  </si>
  <si>
    <t>Reports en fonds dédiés (sauf c/6892 et c/6895) (ESSMS privés)</t>
  </si>
  <si>
    <t>Reports en fonds dédiés à l'investissement sur concours publics des entités gestionnaires d'ESSMS (ESSMS privés)</t>
  </si>
  <si>
    <t>Reports en fonds dédiés à l'exploitation sur concours publics des entités gestionnaires d'ESSMS (ESSMS privés)</t>
  </si>
  <si>
    <t>Reports en fonds dédiés sur contribution financière d'autres organismes (ESSMS privés)</t>
  </si>
  <si>
    <t>Utilisation de fonds dédiés et de fonds reportés (sauf c/7892 et c/7895) (ESSMS privés)</t>
  </si>
  <si>
    <t>Utilisation des fonds dédiés à l'investissement sur concours publics des entités gestionnaires d'ESSMS (ESSMS privés)</t>
  </si>
  <si>
    <t>Utilisation des fonds dédiés à l'exploitation sur concours publics des entités gestionnaires d'ESSMS (ESSMS privés)</t>
  </si>
  <si>
    <t>Utilisations des fonds dédiés sur contributions financières d’autres organismes (ESSMS privés)</t>
  </si>
  <si>
    <t>Ce cadre correspond aux tableaux de présentation tarifaire mentionnés au 2° de l’article R. 314-232 du CASF et conformes aux modèles figurant aux annexes 9E à 9F de l’arrêté du 27 décembre 2016, modifié par les arrêtés du 18 juin 2018 (NOR: SSAA1804876A) et du 15 décembre 2020 (NOR: SSAA2030779A).</t>
  </si>
  <si>
    <t>#AERRDFIN-2022-01#</t>
  </si>
  <si>
    <t>Impôts, taxes et versements assimilés sur rémunérations</t>
  </si>
  <si>
    <t>Liste des activités sans FINESS Etablissement relevant du périmètre de l'ERRD</t>
  </si>
  <si>
    <t>Formation : les versements à un organisme formateur sont à inscrire au compte 633 « Impôts, taxes et versements assimilés sur rémunérations (autres organismes) », ces charges étant à répartir entre les différentes sections tarifaires en fonction des catégories de personnel concernées (et, le cas échéant, réparties entre deux sections tarifaires lorsque la personne émarge sur deux sections tarifaires).</t>
  </si>
  <si>
    <r>
      <t xml:space="preserve">A noter : dans un souci d'adaptation permanente aux pratiques et sans préjudice des obligations générales de dépôt de l'ERRD, des ajustements ponctuels peuvent être apportés par rapport aux modèles joints à l'arrêté précité et régularisés ultérieurement par arrêté modificatif.
</t>
    </r>
    <r>
      <rPr>
        <b/>
        <sz val="10"/>
        <rFont val="Arial"/>
        <family val="2"/>
      </rPr>
      <t>Adaptation temporaire des tableaux relatifs aux EHPAD-AJA liée aux mesures de financement exceptionnel mises en place dans le cadre de la crise sanitaire</t>
    </r>
    <r>
      <rPr>
        <sz val="10"/>
        <rFont val="Arial"/>
        <family val="2"/>
      </rPr>
      <t xml:space="preserve"> : certaines cellules habituellement verrouillées des sections "hébergement", "dépendance" et "soins" ont été ouvertes à la saisie, afin de prendre en compte certaines consignes d'enregistrement des compensations prises en charge par l'assurance-maladie (pertes de recettes "hébergement", surcoûts de fonctionnement et revalorisations du Ségur de la santé). Ces consignes consistent notamment à affecter :
- les charges occasionnées par les surcoûts liés à la crise sanitaire, à la section tarifaire afférente ;
- les recettes perçues au titre des compensations de pertes de recettes hébergement, à la section « hébergement » ;
- les primes covid à la section « soins », quel que soit le personnel concerné. Lorsque le personnel concerné relève d’une autre section (« hébergement » ou « dépendance »), seule la partie des rémunérations couverte par la prime doit être affectée à la section « soins », la rémunération hors prime restant affectée à la section afférente.
Des précisions sont apportées dans les aides contextuelles du présent fichier le cas échéant. 
</t>
    </r>
    <r>
      <rPr>
        <b/>
        <u val="single"/>
        <sz val="10"/>
        <rFont val="Arial"/>
        <family val="2"/>
      </rPr>
      <t>Point d'attention</t>
    </r>
    <r>
      <rPr>
        <sz val="10"/>
        <rFont val="Arial"/>
        <family val="2"/>
      </rPr>
      <t xml:space="preserve"> : les gestionnaires ayant bénéficié de crédits exceptionnels d'assurance-maladie délégués dans le cadre de la crise sanitaire doivent obligatoirement, dans leur rapport annexé aux documents de clôture, joindre un état récapitulatif des charges couvertes par ces financements et des autres financements publics exceptionnels perçus, le cas échéant, pour faire face à la crise (exemple : chômage partiel). Cet état doit inclure l'ensemble de ces crédits (donc y compris, dans le cas des EHPAD qui relèvent de l'ERRD simplifié, les recettes de l'Assurance-maladie qui n'apparaissent pas dans le cadre normalisé de l'ERRD). </t>
    </r>
  </si>
  <si>
    <t>Le périmètre du cadre de présentation tarifaire est identique au périmètre de l'ERRD auquel il est annexé.</t>
  </si>
  <si>
    <r>
      <t xml:space="preserve">Les charges d'entretien du mobilier et des locaux affectés à la formation (c/615) ainsi que celles relatives aux assurances responsabilité civile (c/6165) sont des charges d'administration générale et sont donc à imputer sur la section "hébergement", sans différenciation des catégories de personnel concernées.
</t>
    </r>
    <r>
      <rPr>
        <u val="single"/>
        <sz val="10"/>
        <rFont val="Arial"/>
        <family val="2"/>
      </rPr>
      <t>Traitements dérogatoires spécifiques</t>
    </r>
    <r>
      <rPr>
        <sz val="10"/>
        <rFont val="Arial"/>
        <family val="2"/>
      </rPr>
      <t xml:space="preserve"> : les cellules ouvertes sur les sections "dépendance" et "soins" sont réservées à l'enregistrement de charges qui ne relèveraient pas habituellement de ces sections tarifaires mais qui sont prises en charge à titre dérogatoire dans le cadre de la crise sanitaire. La nature de ces charges et leur traitement doivent être spécifiés dans le rapport financier et d'activité.</t>
    </r>
  </si>
  <si>
    <r>
      <t xml:space="preserve">Pour les établissements assujettis à la TVA, il est préconisé de présenter les produits de la tarification pour leur montant hors taxe (HT) dans les comptes de résultat et dans les tableaux de présentation tarifaire, par référence aux règles de la comptabilité générale.
</t>
    </r>
    <r>
      <rPr>
        <u val="single"/>
        <sz val="10"/>
        <rFont val="Arial"/>
        <family val="2"/>
      </rPr>
      <t>Traitements dérogatoires spécifiques liés aux compensations financières mise en place dans le cadre de la crise sanitaire</t>
    </r>
    <r>
      <rPr>
        <sz val="10"/>
        <rFont val="Arial"/>
        <family val="2"/>
      </rPr>
      <t xml:space="preserve"> : les financements complémentaires "soins" destinés à la compensation des pertes de recettes sur la section "hébergement" des EHPAD sont à présenter directement en produits de la section "hébergement" de l'EHPAD au compte 7531 "Dont produits à la charge de l'assurance maladie". 
De même, les financements complémentaires "soins" destinés à la compensation des surcoûts de fonctionnement "hébergement" et "dépendance" liés à la crise sanitaire ainsi qu'à la compensation des surcoûts "hébergement" et "dépendance" liés aux revalorisations du Ségur de la santé sont à présenter directement en produits de la section concernée de l'EHPAD ("hébergement" ou "dépendance") au compte 7351 "Dont produits à la charge de l'assurance maladie". 
Ces modalités de présentation sont applicables également aux EHPAD rattachés à un établissement public de santé (compte 7361 en M21 = compte 7351 dans le tableau de présentation tarifaire). </t>
    </r>
  </si>
  <si>
    <r>
      <t xml:space="preserve">Section "Dépendance" : Les données relatives au forfait global dépendance sont utilisées aux fins d'analyse et de suivi de la réforme au niveau national. Il convient donc de renseigner, </t>
    </r>
    <r>
      <rPr>
        <u val="single"/>
        <sz val="10"/>
        <rFont val="Arial"/>
        <family val="2"/>
      </rPr>
      <t>de manière distincte</t>
    </r>
    <r>
      <rPr>
        <sz val="10"/>
        <rFont val="Arial"/>
        <family val="2"/>
      </rPr>
      <t>, la part issue du résultat de l'équation tarifaire à la charge du département d'implantation (c/7352121), les financements complémentaires mentionnés au 2° de l'article R. 314-172 du CASF (c/7352122), la part issue des tarifs journaliers des résidents hors département d'implantation (c/7352282) ainsi que les participations des usagers relatives à la dépendance (c/73532), en respectant la nomenclature comptable reprise dans le présent cadre.</t>
    </r>
  </si>
  <si>
    <r>
      <t xml:space="preserve">- Le cadre normalisé n'est </t>
    </r>
    <r>
      <rPr>
        <sz val="10"/>
        <color indexed="8"/>
        <rFont val="Arial"/>
        <family val="2"/>
      </rPr>
      <t xml:space="preserve">pas compatible avec Libre Office ni Open Office.  </t>
    </r>
  </si>
  <si>
    <r>
      <rPr>
        <b/>
        <sz val="10"/>
        <rFont val="Arial"/>
        <family val="2"/>
      </rPr>
      <t xml:space="preserve">Les champs à saisir obligatoirement sur chaque ligne, pour que les onglets soient effectivement générés, </t>
    </r>
    <r>
      <rPr>
        <sz val="10"/>
        <rFont val="Arial"/>
        <family val="2"/>
      </rPr>
      <t xml:space="preserve">sont : </t>
    </r>
  </si>
  <si>
    <r>
      <t xml:space="preserve">- Annexe 9E1 pour les AJA et EHPAD (dont PUV) </t>
    </r>
    <r>
      <rPr>
        <u val="single"/>
        <sz val="10"/>
        <rFont val="Arial"/>
        <family val="2"/>
      </rPr>
      <t>avec</t>
    </r>
    <r>
      <rPr>
        <sz val="10"/>
        <rFont val="Arial"/>
        <family val="2"/>
      </rPr>
      <t xml:space="preserve"> tarif hébergement administré* = </t>
    </r>
    <r>
      <rPr>
        <b/>
        <sz val="10"/>
        <rFont val="Arial"/>
        <family val="2"/>
      </rPr>
      <t>onglet "EHPAD-AJ_TH-A"</t>
    </r>
  </si>
  <si>
    <r>
      <t xml:space="preserve">- Annexe 9E2 pour les AJA et EHPAD (dont PUV) </t>
    </r>
    <r>
      <rPr>
        <u val="single"/>
        <sz val="10"/>
        <rFont val="Arial"/>
        <family val="2"/>
      </rPr>
      <t>sans</t>
    </r>
    <r>
      <rPr>
        <sz val="10"/>
        <rFont val="Arial"/>
        <family val="2"/>
      </rPr>
      <t xml:space="preserve"> tarif hébergement administré* = </t>
    </r>
    <r>
      <rPr>
        <b/>
        <sz val="10"/>
        <rFont val="Arial"/>
        <family val="2"/>
      </rPr>
      <t>onglet "EHPAD L.342-1 à 6"</t>
    </r>
  </si>
  <si>
    <t>Il s'adresse aux organismes gestionnaires qui gèrent des établissements et services cofinancés (hors CAMSP). Il a pour objet d'identifier les charges couvertes par les différents financeurs ou les différentes sections tarifaires, conformément à l'article R. 314-232 du CASF.</t>
  </si>
  <si>
    <r>
      <rPr>
        <b/>
        <u val="single"/>
        <sz val="10"/>
        <rFont val="Arial"/>
        <family val="2"/>
      </rPr>
      <t>Point de vigilance</t>
    </r>
    <r>
      <rPr>
        <sz val="10"/>
        <rFont val="Arial"/>
        <family val="2"/>
      </rPr>
      <t xml:space="preserve"> : l'attention des gestionnaires est appelée sur la complétude et la fiabilité des informations saisies dans le cadre ERRD et ses annexes, afin de sécuriser la procédure d'analyse et maintenir la qualité de la base de données collectée.</t>
    </r>
  </si>
  <si>
    <t xml:space="preserve">Indiquer le n° FINESS de l'organisme gestionnaire en tant que personnalité morale titulaire des autorisations. Il doit correspondre au N° FINESS EJ du dossier de dépôt dans la plateforme de collecte des ERRD. Lorsque l'ERRD est établi par une société commerciale pour le compte d'une autre société contrôlée, indiquer le n° FINESS qui a été sélectionné pour déposer le fichier dans la plateforme. </t>
  </si>
  <si>
    <t xml:space="preserve">- Le N° FINESS EJ saisi dans la page de garde doit être le même que le N° FINESS EJ du dossier de dépôt dans la plateforme ImportEPRD. </t>
  </si>
  <si>
    <t xml:space="preserve">- Les FINESS ET (Etablissement) saisis dans le tableau de la page de garde doivent impérativement correspondre aux FINESS ET affectés au dossier dans la plateforme ImportEPRD. </t>
  </si>
  <si>
    <t xml:space="preserve">Les FINESS saisis doivent impérativement correspondre aux FINESS ET affectés au dossier dans la plateforme de collecte des ERRD. </t>
  </si>
  <si>
    <t>- Le déverrouillage peut véroler le fichier (impactant potentiellement la bonne marche de toutes les fonctions automatiques et la reconnaissance du fichier lors du dépôt dans la plateforme).</t>
  </si>
  <si>
    <t>N° FINESS ET de rattachement</t>
  </si>
  <si>
    <r>
      <t xml:space="preserve">Les frais de transport, d'hébergement et de mission (c/625) sont des charges d'administration générale et relèvent donc de la section "hébergement", sans différenciation des catégories de personnel concernées. Cette consigne de saisie est également applicable aux frais de déplacement engagés pour stages de formation. 
</t>
    </r>
    <r>
      <rPr>
        <u val="single"/>
        <sz val="10"/>
        <rFont val="Arial"/>
        <family val="2"/>
      </rPr>
      <t>Traitements dérogatoires spécifiques</t>
    </r>
    <r>
      <rPr>
        <sz val="10"/>
        <rFont val="Arial"/>
        <family val="2"/>
      </rPr>
      <t xml:space="preserve"> : les cellules ouvertes sur les sections "dépendance" et "soins" sont réservées à l'enregistrement de charges qui ne relèveraient pas habituellement de ces sections tarifaires mais qui sont prises en charge à titre dérogatoire dans le cadre de la crise sanitaire. La nature de ces charges et leur traitement doivent être spécifiés dans le rapport financier et d'activité.</t>
    </r>
  </si>
  <si>
    <t>- Formation : les charges de personnel relatives aux stagiaires (y compris les éventuelles cotisations sociales) sont à imputer dans la ligne 64 "Charges de personnel". Dans le cas d’un EHPAD, ces charges sont à répartir entre les différentes sections tarifaires, en fonction des catégories de personnel concernées (et, le cas échéant, réparties entre deux sections tarifaires lorsque la personne émarge sur deux sections tarifaires). 
- Titulaires d'un mandat syndical : les heures syndicales peuvent être enregistrées en charges de personnel lorsque les personnes concernées sont inscrites au tableau des effectifs de l'établissement. Ces charges peuvent alors être réparties entre les différentes sections tarifaires. 
- Charges relatives au personnel affecté aux fonctions de blanchissage, de nettoyage et au service des repas : les cellules ouvertes sur la section "soins" sont réservées à l'enregistrement de charges qui ne relèvent pas habituellement de cette section tarifaire mais qui sont prises en charge à titre dérogatoire par l'Assurance-maladie dans le cadre de la crise sanitaire. Ces charges doivent être spécifiées dans le rapport financier et d'activité.</t>
  </si>
  <si>
    <t>Dernière mise à jour : janvier 2023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</si>
</sst>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quot;€&quot;"/>
    <numFmt numFmtId="167" formatCode="_-* #,##0\ &quot;€&quot;_-;\-* #,##0\ &quot;€&quot;_-;_-* &quot;-&quot;??\ &quot;€&quot;_-;_-@_-"/>
    <numFmt numFmtId="168" formatCode="0########"/>
    <numFmt numFmtId="169" formatCode="0.0%"/>
  </numFmts>
  <fonts count="78">
    <font>
      <sz val="11"/>
      <color theme="1"/>
      <name val="Calibri"/>
      <family val="2"/>
    </font>
    <font>
      <sz val="10"/>
      <color indexed="8"/>
      <name val="Arial"/>
      <family val="2"/>
    </font>
    <font>
      <sz val="8"/>
      <name val="Arial"/>
      <family val="2"/>
    </font>
    <font>
      <b/>
      <sz val="10"/>
      <name val="Arial"/>
      <family val="2"/>
    </font>
    <font>
      <sz val="10"/>
      <name val="Arial"/>
      <family val="2"/>
    </font>
    <font>
      <sz val="10"/>
      <name val="Geneva"/>
      <family val="0"/>
    </font>
    <font>
      <i/>
      <sz val="8"/>
      <name val="Arial"/>
      <family val="2"/>
    </font>
    <font>
      <b/>
      <sz val="8"/>
      <name val="Arial"/>
      <family val="2"/>
    </font>
    <font>
      <b/>
      <i/>
      <sz val="8"/>
      <name val="Arial"/>
      <family val="2"/>
    </font>
    <font>
      <sz val="10"/>
      <name val="Calibri"/>
      <family val="2"/>
    </font>
    <font>
      <b/>
      <sz val="12"/>
      <name val="Arial"/>
      <family val="2"/>
    </font>
    <font>
      <sz val="12"/>
      <name val="Arial"/>
      <family val="2"/>
    </font>
    <font>
      <sz val="7"/>
      <name val="Arial"/>
      <family val="2"/>
    </font>
    <font>
      <i/>
      <sz val="10"/>
      <name val="Arial"/>
      <family val="2"/>
    </font>
    <font>
      <b/>
      <i/>
      <sz val="10"/>
      <name val="Arial"/>
      <family val="2"/>
    </font>
    <font>
      <b/>
      <u val="single"/>
      <sz val="10"/>
      <name val="Arial"/>
      <family val="2"/>
    </font>
    <font>
      <strike/>
      <sz val="10"/>
      <name val="Arial"/>
      <family val="2"/>
    </font>
    <font>
      <b/>
      <i/>
      <strike/>
      <sz val="10"/>
      <name val="Arial"/>
      <family val="2"/>
    </font>
    <font>
      <b/>
      <strike/>
      <sz val="10"/>
      <name val="Arial"/>
      <family val="2"/>
    </font>
    <font>
      <b/>
      <i/>
      <sz val="12"/>
      <name val="Arial"/>
      <family val="2"/>
    </font>
    <font>
      <b/>
      <sz val="10"/>
      <color indexed="8"/>
      <name val="Arial"/>
      <family val="2"/>
    </font>
    <font>
      <sz val="11"/>
      <name val="Arial"/>
      <family val="2"/>
    </font>
    <font>
      <u val="single"/>
      <sz val="10"/>
      <name val="Arial"/>
      <family val="2"/>
    </font>
    <font>
      <sz val="10"/>
      <name val="Wingdings 3"/>
      <family val="1"/>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i/>
      <sz val="10"/>
      <color indexed="8"/>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10"/>
      <name val="Calibri"/>
      <family val="2"/>
    </font>
    <font>
      <i/>
      <sz val="11"/>
      <name val="Calibri"/>
      <family val="2"/>
    </font>
    <font>
      <i/>
      <sz val="11"/>
      <color indexed="10"/>
      <name val="Calibri"/>
      <family val="2"/>
    </font>
    <font>
      <sz val="11"/>
      <name val="Calibri"/>
      <family val="2"/>
    </font>
    <font>
      <sz val="11"/>
      <color indexed="9"/>
      <name val="Arial"/>
      <family val="2"/>
    </font>
    <font>
      <sz val="11"/>
      <color indexed="8"/>
      <name val="Arial"/>
      <family val="2"/>
    </font>
    <font>
      <sz val="10"/>
      <color indexed="22"/>
      <name val="Arial"/>
      <family val="2"/>
    </font>
    <font>
      <b/>
      <sz val="10"/>
      <color indexed="10"/>
      <name val="Arial"/>
      <family val="2"/>
    </font>
    <font>
      <b/>
      <sz val="12"/>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rgb="FFFF0000"/>
      <name val="Calibri"/>
      <family val="2"/>
    </font>
    <font>
      <i/>
      <sz val="11"/>
      <color rgb="FFFF0000"/>
      <name val="Calibri"/>
      <family val="2"/>
    </font>
    <font>
      <sz val="11"/>
      <color theme="0"/>
      <name val="Arial"/>
      <family val="2"/>
    </font>
    <font>
      <sz val="11"/>
      <color theme="1"/>
      <name val="Arial"/>
      <family val="2"/>
    </font>
    <font>
      <sz val="10"/>
      <color rgb="FFF2F2F2"/>
      <name val="Arial"/>
      <family val="2"/>
    </font>
    <font>
      <b/>
      <sz val="10"/>
      <color rgb="FFFF0000"/>
      <name val="Arial"/>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4999699890613556"/>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border>
    <border>
      <left style="thin"/>
      <right style="medium"/>
      <top style="thin"/>
      <bottom/>
    </border>
    <border>
      <left style="medium"/>
      <right style="medium"/>
      <top style="thin"/>
      <bottom style="thin"/>
    </border>
    <border>
      <left style="medium"/>
      <right/>
      <top/>
      <bottom style="thin"/>
    </border>
    <border>
      <left style="medium"/>
      <right/>
      <top style="thin"/>
      <bottom style="thin"/>
    </border>
    <border>
      <left style="thin"/>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top style="medium"/>
      <bottom style="thin"/>
    </border>
    <border>
      <left style="medium"/>
      <right/>
      <top style="thin"/>
      <bottom style="medium"/>
    </border>
    <border>
      <left style="medium"/>
      <right/>
      <top style="thin"/>
      <bottom/>
    </border>
    <border>
      <left style="double"/>
      <right/>
      <top style="double"/>
      <bottom style="double"/>
    </border>
    <border>
      <left style="medium"/>
      <right/>
      <top style="medium"/>
      <bottom style="medium"/>
    </border>
    <border>
      <left style="medium"/>
      <right style="thin"/>
      <top style="thin"/>
      <bottom style="thin"/>
    </border>
    <border>
      <left style="double"/>
      <right style="thin"/>
      <top style="double"/>
      <bottom style="double"/>
    </border>
    <border>
      <left/>
      <right/>
      <top style="thin"/>
      <bottom/>
    </border>
    <border>
      <left style="medium"/>
      <right style="thin"/>
      <top style="medium"/>
      <bottom style="thin"/>
    </border>
    <border>
      <left style="medium"/>
      <right style="thin"/>
      <top style="medium"/>
      <bottom style="medium"/>
    </border>
    <border>
      <left/>
      <right style="double"/>
      <top/>
      <bottom/>
    </border>
    <border>
      <left/>
      <right/>
      <top style="double"/>
      <bottom style="double"/>
    </border>
    <border>
      <left style="medium"/>
      <right style="medium"/>
      <top style="medium"/>
      <bottom style="medium"/>
    </border>
    <border>
      <left style="medium"/>
      <right style="thin"/>
      <top/>
      <bottom style="thin"/>
    </border>
    <border>
      <left style="thin"/>
      <right style="medium"/>
      <top style="thin"/>
      <bottom style="thin"/>
    </border>
    <border>
      <left style="thin"/>
      <right/>
      <top style="medium"/>
      <bottom style="medium"/>
    </border>
    <border>
      <left style="thin"/>
      <right style="medium"/>
      <top style="medium"/>
      <bottom style="medium"/>
    </border>
    <border>
      <left style="thin"/>
      <right style="medium"/>
      <top/>
      <bottom style="thin"/>
    </border>
    <border>
      <left style="thin"/>
      <right/>
      <top style="thin"/>
      <bottom/>
    </border>
    <border>
      <left style="thin"/>
      <right/>
      <top style="thin"/>
      <bottom style="thin"/>
    </border>
    <border>
      <left style="thin"/>
      <right style="thin"/>
      <top style="double"/>
      <bottom style="double"/>
    </border>
    <border>
      <left style="thin"/>
      <right style="double"/>
      <top style="double"/>
      <bottom style="double"/>
    </border>
    <border>
      <left style="medium"/>
      <right style="medium"/>
      <top style="medium"/>
      <bottom style="thin"/>
    </border>
    <border>
      <left style="medium"/>
      <right style="medium"/>
      <top style="thin"/>
      <bottom/>
    </border>
    <border>
      <left style="thin"/>
      <right/>
      <top/>
      <bottom style="thin"/>
    </border>
    <border>
      <left style="thin"/>
      <right style="medium"/>
      <top style="medium"/>
      <bottom style="thin"/>
    </border>
    <border>
      <left style="double"/>
      <right style="thin"/>
      <top style="thin"/>
      <bottom style="double"/>
    </border>
    <border>
      <left style="double"/>
      <right style="thin"/>
      <top style="double"/>
      <bottom style="thin"/>
    </border>
    <border>
      <left/>
      <right/>
      <top style="double"/>
      <bottom style="medium"/>
    </border>
    <border>
      <left/>
      <right style="thin"/>
      <top style="double"/>
      <bottom style="thin"/>
    </border>
    <border>
      <left/>
      <right style="thin"/>
      <top style="thin"/>
      <bottom/>
    </border>
    <border>
      <left style="medium"/>
      <right style="thin"/>
      <top style="hair"/>
      <bottom style="medium"/>
    </border>
    <border>
      <left style="thin"/>
      <right style="thin"/>
      <top style="hair"/>
      <bottom style="medium"/>
    </border>
    <border>
      <left style="thin"/>
      <right style="medium"/>
      <top style="hair"/>
      <bottom style="medium"/>
    </border>
    <border>
      <left/>
      <right/>
      <top style="medium"/>
      <bottom style="thin"/>
    </border>
    <border>
      <left style="medium"/>
      <right style="thin"/>
      <top>
        <color indexed="63"/>
      </top>
      <bottom style="hair"/>
    </border>
    <border>
      <left style="thin"/>
      <right style="thin"/>
      <top>
        <color indexed="63"/>
      </top>
      <bottom style="hair"/>
    </border>
    <border>
      <left/>
      <right style="thin"/>
      <top style="medium"/>
      <bottom style="medium"/>
    </border>
    <border>
      <left style="thin"/>
      <right style="thin"/>
      <top style="medium"/>
      <bottom style="medium"/>
    </border>
    <border>
      <left style="thin"/>
      <right style="medium"/>
      <top>
        <color indexed="63"/>
      </top>
      <bottom style="hair"/>
    </border>
    <border>
      <left style="thin"/>
      <right style="thin"/>
      <top style="double"/>
      <bottom style="thin"/>
    </border>
    <border>
      <left style="thin"/>
      <right style="double"/>
      <top style="double"/>
      <bottom style="thin"/>
    </border>
    <border>
      <left style="thin"/>
      <right style="thin"/>
      <top style="thin"/>
      <bottom style="double"/>
    </border>
    <border>
      <left style="thin"/>
      <right style="double"/>
      <top style="thin"/>
      <bottom style="double"/>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medium"/>
      <right style="medium"/>
      <top/>
      <bottom/>
    </border>
    <border>
      <left/>
      <right/>
      <top style="thin"/>
      <bottom style="thin"/>
    </border>
    <border>
      <left/>
      <right style="thin"/>
      <top style="thin"/>
      <bottom style="thin"/>
    </border>
    <border>
      <left style="medium"/>
      <right style="medium"/>
      <top style="medium"/>
      <bottom/>
    </border>
    <border>
      <left style="medium"/>
      <right style="medium"/>
      <top/>
      <bottom style="medium"/>
    </border>
    <border>
      <left style="thin"/>
      <right/>
      <top style="medium"/>
      <bottom style="thin"/>
    </border>
    <border>
      <left style="medium"/>
      <right style="medium"/>
      <top/>
      <bottom style="thin"/>
    </border>
    <border>
      <left style="medium"/>
      <right style="medium"/>
      <top style="thin"/>
      <bottom style="medium"/>
    </border>
    <border>
      <left style="medium"/>
      <right style="thin"/>
      <top/>
      <bottom/>
    </border>
    <border>
      <left style="thin"/>
      <right/>
      <top/>
      <bottom/>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59" fillId="27" borderId="1" applyNumberFormat="0" applyAlignment="0" applyProtection="0"/>
    <xf numFmtId="0" fontId="6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9"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0" borderId="3"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9"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721">
    <xf numFmtId="0" fontId="0" fillId="0" borderId="0" xfId="0" applyFont="1" applyAlignment="1">
      <alignment/>
    </xf>
    <xf numFmtId="167" fontId="2" fillId="33" borderId="0" xfId="46" applyNumberFormat="1" applyFont="1" applyFill="1" applyAlignment="1">
      <alignment/>
    </xf>
    <xf numFmtId="0" fontId="2" fillId="33" borderId="0" xfId="50" applyFont="1" applyFill="1" applyBorder="1" applyAlignment="1">
      <alignment vertical="center"/>
      <protection/>
    </xf>
    <xf numFmtId="0" fontId="2" fillId="33" borderId="0" xfId="50" applyFont="1" applyFill="1" applyAlignment="1">
      <alignment vertical="center"/>
      <protection/>
    </xf>
    <xf numFmtId="0" fontId="2" fillId="33" borderId="0" xfId="53" applyFont="1" applyFill="1" applyBorder="1" applyAlignment="1">
      <alignment vertical="center" wrapText="1"/>
      <protection/>
    </xf>
    <xf numFmtId="0" fontId="2" fillId="33" borderId="0" xfId="50" applyFont="1" applyFill="1">
      <alignment/>
      <protection/>
    </xf>
    <xf numFmtId="0" fontId="2" fillId="33" borderId="0" xfId="50" applyFont="1" applyFill="1" applyAlignment="1">
      <alignment horizontal="center"/>
      <protection/>
    </xf>
    <xf numFmtId="0" fontId="2" fillId="33" borderId="0" xfId="51" applyFont="1" applyFill="1" applyAlignment="1">
      <alignment vertical="center" wrapText="1"/>
      <protection/>
    </xf>
    <xf numFmtId="0" fontId="2" fillId="33" borderId="0" xfId="50" applyFont="1" applyFill="1" applyAlignment="1">
      <alignment wrapText="1"/>
      <protection/>
    </xf>
    <xf numFmtId="0" fontId="2" fillId="33" borderId="0" xfId="51" applyFont="1" applyFill="1" applyBorder="1" applyAlignment="1">
      <alignment vertical="center" wrapText="1"/>
      <protection/>
    </xf>
    <xf numFmtId="0" fontId="7" fillId="33" borderId="0" xfId="51" applyFont="1" applyFill="1" applyAlignment="1">
      <alignment horizontal="left" vertical="center"/>
      <protection/>
    </xf>
    <xf numFmtId="0" fontId="2" fillId="33" borderId="0" xfId="51" applyFont="1" applyFill="1" applyAlignment="1">
      <alignment horizontal="left"/>
      <protection/>
    </xf>
    <xf numFmtId="0" fontId="2" fillId="33" borderId="0" xfId="51" applyFont="1" applyFill="1">
      <alignment/>
      <protection/>
    </xf>
    <xf numFmtId="0" fontId="2" fillId="33" borderId="0" xfId="51" applyFont="1" applyFill="1" applyBorder="1">
      <alignment/>
      <protection/>
    </xf>
    <xf numFmtId="0" fontId="2" fillId="33" borderId="0" xfId="52" applyFont="1" applyFill="1" applyBorder="1" applyAlignment="1">
      <alignment vertical="center" wrapText="1"/>
      <protection/>
    </xf>
    <xf numFmtId="0" fontId="2" fillId="33" borderId="0" xfId="52" applyFont="1" applyFill="1" applyAlignment="1">
      <alignment vertical="center" wrapText="1"/>
      <protection/>
    </xf>
    <xf numFmtId="0" fontId="7" fillId="33" borderId="0" xfId="50" applyFont="1" applyFill="1" applyBorder="1" applyAlignment="1">
      <alignment horizontal="center" vertical="center" wrapText="1"/>
      <protection/>
    </xf>
    <xf numFmtId="0" fontId="7" fillId="33" borderId="0" xfId="50" applyFont="1" applyFill="1" applyAlignment="1">
      <alignment horizontal="center" vertical="center" wrapText="1"/>
      <protection/>
    </xf>
    <xf numFmtId="0" fontId="2" fillId="33" borderId="0" xfId="50" applyFont="1" applyFill="1" applyAlignment="1">
      <alignment vertical="center" wrapText="1"/>
      <protection/>
    </xf>
    <xf numFmtId="0" fontId="2" fillId="33" borderId="0" xfId="53" applyFont="1" applyFill="1" applyAlignment="1">
      <alignment vertical="center" wrapText="1"/>
      <protection/>
    </xf>
    <xf numFmtId="0" fontId="2" fillId="33" borderId="0" xfId="53" applyFont="1" applyFill="1" applyBorder="1" applyAlignment="1">
      <alignment horizontal="left" wrapText="1"/>
      <protection/>
    </xf>
    <xf numFmtId="0" fontId="6" fillId="33" borderId="0" xfId="53" applyFont="1" applyFill="1" applyAlignment="1">
      <alignment vertical="center" wrapText="1"/>
      <protection/>
    </xf>
    <xf numFmtId="0" fontId="2" fillId="33" borderId="0" xfId="50" applyFont="1" applyFill="1" applyAlignment="1">
      <alignment horizontal="right"/>
      <protection/>
    </xf>
    <xf numFmtId="0" fontId="2" fillId="33" borderId="0" xfId="53" applyFont="1" applyFill="1" applyBorder="1" applyAlignment="1">
      <alignment wrapText="1"/>
      <protection/>
    </xf>
    <xf numFmtId="0" fontId="2" fillId="33" borderId="0" xfId="50" applyFont="1" applyFill="1" applyBorder="1">
      <alignment/>
      <protection/>
    </xf>
    <xf numFmtId="0" fontId="6" fillId="33" borderId="0" xfId="50" applyFont="1" applyFill="1">
      <alignment/>
      <protection/>
    </xf>
    <xf numFmtId="0" fontId="2" fillId="33" borderId="0" xfId="56" applyFont="1" applyFill="1" applyAlignment="1">
      <alignment vertical="center" wrapText="1"/>
      <protection/>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4" fillId="34" borderId="0" xfId="0" applyFont="1" applyFill="1" applyBorder="1" applyAlignment="1" applyProtection="1">
      <alignment vertical="center"/>
      <protection/>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Alignment="1">
      <alignment/>
    </xf>
    <xf numFmtId="0" fontId="0" fillId="0" borderId="0" xfId="0" applyAlignment="1" applyProtection="1">
      <alignment/>
      <protection/>
    </xf>
    <xf numFmtId="0" fontId="71" fillId="0" borderId="0" xfId="0" applyFont="1" applyAlignment="1" applyProtection="1">
      <alignment/>
      <protection/>
    </xf>
    <xf numFmtId="166" fontId="12" fillId="34" borderId="18" xfId="0" applyNumberFormat="1" applyFont="1" applyFill="1" applyBorder="1" applyAlignment="1" applyProtection="1">
      <alignment horizontal="center" vertical="center" wrapText="1"/>
      <protection/>
    </xf>
    <xf numFmtId="166" fontId="12" fillId="34" borderId="19" xfId="0" applyNumberFormat="1" applyFont="1" applyFill="1" applyBorder="1" applyAlignment="1" applyProtection="1">
      <alignment horizontal="center" vertical="center" wrapText="1"/>
      <protection/>
    </xf>
    <xf numFmtId="0" fontId="13" fillId="34" borderId="20" xfId="53" applyFont="1" applyFill="1" applyBorder="1" applyAlignment="1" applyProtection="1">
      <alignment horizontal="left" vertical="center" wrapText="1" indent="3"/>
      <protection/>
    </xf>
    <xf numFmtId="0" fontId="14" fillId="34" borderId="21" xfId="53" applyFont="1" applyFill="1" applyBorder="1" applyAlignment="1" applyProtection="1">
      <alignment horizontal="left" vertical="center" indent="1"/>
      <protection/>
    </xf>
    <xf numFmtId="0" fontId="13" fillId="34" borderId="0" xfId="54" applyFont="1" applyFill="1" applyBorder="1" applyAlignment="1" applyProtection="1">
      <alignment horizontal="left" vertical="center" wrapText="1"/>
      <protection/>
    </xf>
    <xf numFmtId="0" fontId="13" fillId="34" borderId="22" xfId="0" applyFont="1" applyFill="1" applyBorder="1" applyAlignment="1" applyProtection="1">
      <alignment horizontal="left" vertical="center" wrapText="1" indent="3"/>
      <protection/>
    </xf>
    <xf numFmtId="0" fontId="14" fillId="34" borderId="22" xfId="54" applyFont="1" applyFill="1" applyBorder="1" applyAlignment="1" applyProtection="1">
      <alignment horizontal="left" vertical="center" indent="1"/>
      <protection/>
    </xf>
    <xf numFmtId="0" fontId="14" fillId="34" borderId="22" xfId="55" applyFont="1" applyFill="1" applyBorder="1" applyAlignment="1" applyProtection="1">
      <alignment horizontal="left" vertical="center" indent="1"/>
      <protection/>
    </xf>
    <xf numFmtId="0" fontId="14" fillId="0" borderId="0" xfId="56" applyFont="1" applyAlignment="1" applyProtection="1">
      <alignment horizontal="left" vertical="center"/>
      <protection/>
    </xf>
    <xf numFmtId="0" fontId="14" fillId="0" borderId="0" xfId="55" applyFont="1" applyFill="1" applyBorder="1" applyAlignment="1" applyProtection="1">
      <alignment vertical="center"/>
      <protection/>
    </xf>
    <xf numFmtId="0" fontId="14" fillId="0" borderId="0" xfId="56" applyFont="1" applyFill="1" applyBorder="1" applyAlignment="1" applyProtection="1">
      <alignment vertical="center"/>
      <protection/>
    </xf>
    <xf numFmtId="0" fontId="13" fillId="0" borderId="0" xfId="56" applyFont="1" applyFill="1" applyBorder="1" applyAlignment="1" applyProtection="1">
      <alignment horizontal="left" vertical="center"/>
      <protection/>
    </xf>
    <xf numFmtId="0" fontId="13" fillId="0" borderId="0" xfId="53" applyFont="1" applyFill="1" applyBorder="1" applyAlignment="1" applyProtection="1">
      <alignment horizontal="center" vertical="center"/>
      <protection/>
    </xf>
    <xf numFmtId="0" fontId="14" fillId="0" borderId="0" xfId="56" applyFont="1" applyFill="1" applyBorder="1" applyAlignment="1" applyProtection="1">
      <alignment horizontal="left" vertical="center"/>
      <protection/>
    </xf>
    <xf numFmtId="0" fontId="4" fillId="34" borderId="0" xfId="0" applyFont="1" applyFill="1" applyBorder="1" applyAlignment="1" applyProtection="1">
      <alignment vertical="center" wrapText="1"/>
      <protection/>
    </xf>
    <xf numFmtId="0" fontId="3" fillId="34" borderId="0" xfId="0" applyFont="1" applyFill="1" applyBorder="1" applyAlignment="1" applyProtection="1">
      <alignment horizontal="left" vertical="center"/>
      <protection/>
    </xf>
    <xf numFmtId="0" fontId="4" fillId="34" borderId="0" xfId="50" applyFont="1" applyFill="1" applyBorder="1" applyProtection="1">
      <alignment/>
      <protection/>
    </xf>
    <xf numFmtId="0" fontId="4" fillId="34" borderId="23" xfId="0" applyFont="1" applyFill="1" applyBorder="1" applyAlignment="1" applyProtection="1">
      <alignment horizontal="center" vertical="center" wrapText="1"/>
      <protection/>
    </xf>
    <xf numFmtId="3" fontId="4" fillId="30" borderId="23" xfId="0" applyNumberFormat="1" applyFont="1" applyFill="1" applyBorder="1" applyAlignment="1" applyProtection="1">
      <alignment horizontal="right" vertical="center" indent="1"/>
      <protection locked="0"/>
    </xf>
    <xf numFmtId="0" fontId="8" fillId="34" borderId="0" xfId="50" applyFont="1" applyFill="1" applyBorder="1" applyAlignment="1">
      <alignment/>
      <protection/>
    </xf>
    <xf numFmtId="167" fontId="2" fillId="34" borderId="0" xfId="46" applyNumberFormat="1" applyFont="1" applyFill="1" applyBorder="1" applyAlignment="1">
      <alignment/>
    </xf>
    <xf numFmtId="0" fontId="2" fillId="34" borderId="0" xfId="51" applyFont="1" applyFill="1" applyBorder="1" applyAlignment="1">
      <alignment vertical="center" wrapText="1"/>
      <protection/>
    </xf>
    <xf numFmtId="0" fontId="2" fillId="34" borderId="0" xfId="51" applyFont="1" applyFill="1" applyBorder="1" applyAlignment="1">
      <alignment horizontal="center" vertical="center" wrapText="1"/>
      <protection/>
    </xf>
    <xf numFmtId="0" fontId="2" fillId="34" borderId="0" xfId="51" applyFont="1" applyFill="1" applyBorder="1">
      <alignment/>
      <protection/>
    </xf>
    <xf numFmtId="0" fontId="2" fillId="34" borderId="0" xfId="51" applyFont="1" applyFill="1" applyBorder="1" applyAlignment="1">
      <alignment horizontal="center"/>
      <protection/>
    </xf>
    <xf numFmtId="0" fontId="2" fillId="34" borderId="0" xfId="52" applyFont="1" applyFill="1" applyBorder="1" applyAlignment="1">
      <alignment vertical="center" wrapText="1"/>
      <protection/>
    </xf>
    <xf numFmtId="0" fontId="2" fillId="34" borderId="0" xfId="52" applyFont="1" applyFill="1" applyBorder="1" applyAlignment="1">
      <alignment horizontal="center" vertical="center" wrapText="1"/>
      <protection/>
    </xf>
    <xf numFmtId="0" fontId="7" fillId="34" borderId="0" xfId="50" applyFont="1" applyFill="1" applyBorder="1" applyAlignment="1">
      <alignment horizontal="center" vertical="center" wrapText="1"/>
      <protection/>
    </xf>
    <xf numFmtId="0" fontId="2" fillId="34" borderId="0" xfId="50" applyFont="1" applyFill="1" applyBorder="1" applyAlignment="1">
      <alignment vertical="center"/>
      <protection/>
    </xf>
    <xf numFmtId="0" fontId="2" fillId="34" borderId="0" xfId="50" applyFont="1" applyFill="1" applyBorder="1" applyAlignment="1">
      <alignment horizontal="center" vertical="center"/>
      <protection/>
    </xf>
    <xf numFmtId="0" fontId="2" fillId="34" borderId="0" xfId="53" applyFont="1" applyFill="1" applyBorder="1" applyAlignment="1">
      <alignment vertical="center" wrapText="1"/>
      <protection/>
    </xf>
    <xf numFmtId="0" fontId="2" fillId="34" borderId="0" xfId="53" applyFont="1" applyFill="1" applyBorder="1" applyAlignment="1">
      <alignment horizontal="center" vertical="center" wrapText="1"/>
      <protection/>
    </xf>
    <xf numFmtId="0" fontId="2" fillId="34" borderId="0" xfId="53" applyFont="1" applyFill="1" applyBorder="1" applyAlignment="1">
      <alignment horizontal="left" wrapText="1"/>
      <protection/>
    </xf>
    <xf numFmtId="0" fontId="2" fillId="34" borderId="0" xfId="53" applyFont="1" applyFill="1" applyBorder="1" applyAlignment="1">
      <alignment horizontal="center" wrapText="1"/>
      <protection/>
    </xf>
    <xf numFmtId="0" fontId="2" fillId="34" borderId="0" xfId="53" applyFont="1" applyFill="1" applyBorder="1" applyAlignment="1">
      <alignment wrapText="1"/>
      <protection/>
    </xf>
    <xf numFmtId="0" fontId="2" fillId="34" borderId="0" xfId="50" applyFont="1" applyFill="1" applyBorder="1">
      <alignment/>
      <protection/>
    </xf>
    <xf numFmtId="0" fontId="2" fillId="34" borderId="0" xfId="50" applyFont="1" applyFill="1" applyBorder="1" applyAlignment="1">
      <alignment horizontal="center"/>
      <protection/>
    </xf>
    <xf numFmtId="0" fontId="7" fillId="34" borderId="0" xfId="56" applyFont="1" applyFill="1" applyBorder="1" applyAlignment="1">
      <alignment vertical="center" wrapText="1"/>
      <protection/>
    </xf>
    <xf numFmtId="0" fontId="2" fillId="34" borderId="0" xfId="56" applyFont="1" applyFill="1" applyBorder="1" applyAlignment="1">
      <alignment vertical="center" wrapText="1"/>
      <protection/>
    </xf>
    <xf numFmtId="0" fontId="2" fillId="34" borderId="0" xfId="56" applyFont="1" applyFill="1" applyBorder="1" applyAlignment="1">
      <alignment horizontal="left" vertical="center" wrapText="1"/>
      <protection/>
    </xf>
    <xf numFmtId="0" fontId="7" fillId="34" borderId="0" xfId="53" applyFont="1" applyFill="1" applyBorder="1" applyAlignment="1">
      <alignment vertical="center" wrapText="1"/>
      <protection/>
    </xf>
    <xf numFmtId="0" fontId="2" fillId="34" borderId="0" xfId="50" applyFont="1" applyFill="1" applyBorder="1" applyAlignment="1">
      <alignment wrapText="1"/>
      <protection/>
    </xf>
    <xf numFmtId="0" fontId="3" fillId="34" borderId="0" xfId="51" applyFont="1" applyFill="1" applyBorder="1" applyAlignment="1">
      <alignment horizontal="centerContinuous" vertical="center"/>
      <protection/>
    </xf>
    <xf numFmtId="0" fontId="15" fillId="34" borderId="0" xfId="51" applyFont="1" applyFill="1" applyBorder="1" applyAlignment="1">
      <alignment horizontal="left" vertical="center" wrapText="1"/>
      <protection/>
    </xf>
    <xf numFmtId="167" fontId="3" fillId="34" borderId="24" xfId="46" applyNumberFormat="1" applyFont="1" applyFill="1" applyBorder="1" applyAlignment="1">
      <alignment horizontal="center" vertical="center" wrapText="1"/>
    </xf>
    <xf numFmtId="167" fontId="3" fillId="34" borderId="25" xfId="46" applyNumberFormat="1" applyFont="1" applyFill="1" applyBorder="1" applyAlignment="1">
      <alignment horizontal="center" vertical="center" wrapText="1"/>
    </xf>
    <xf numFmtId="167" fontId="3" fillId="34" borderId="26" xfId="46" applyNumberFormat="1" applyFont="1" applyFill="1" applyBorder="1" applyAlignment="1">
      <alignment horizontal="center" vertical="center" wrapText="1"/>
    </xf>
    <xf numFmtId="0" fontId="14" fillId="34" borderId="0" xfId="51" applyFont="1" applyFill="1" applyBorder="1" applyAlignment="1">
      <alignment horizontal="left"/>
      <protection/>
    </xf>
    <xf numFmtId="0" fontId="4" fillId="34" borderId="0" xfId="51" applyFont="1" applyFill="1" applyBorder="1" applyAlignment="1">
      <alignment horizontal="left" wrapText="1"/>
      <protection/>
    </xf>
    <xf numFmtId="167" fontId="4" fillId="34" borderId="0" xfId="46" applyNumberFormat="1" applyFont="1" applyFill="1" applyBorder="1" applyAlignment="1">
      <alignment horizontal="center" vertical="center"/>
    </xf>
    <xf numFmtId="0" fontId="4" fillId="34" borderId="0" xfId="51" applyFont="1" applyFill="1" applyBorder="1" applyAlignment="1">
      <alignment horizontal="left" vertical="center" wrapText="1"/>
      <protection/>
    </xf>
    <xf numFmtId="0" fontId="4" fillId="34" borderId="27" xfId="51" applyFont="1" applyFill="1" applyBorder="1" applyAlignment="1">
      <alignment vertical="center" wrapText="1"/>
      <protection/>
    </xf>
    <xf numFmtId="0" fontId="4" fillId="34" borderId="22" xfId="51" applyFont="1" applyFill="1" applyBorder="1" applyAlignment="1">
      <alignment vertical="center" wrapText="1"/>
      <protection/>
    </xf>
    <xf numFmtId="0" fontId="4" fillId="34" borderId="28" xfId="51" applyFont="1" applyFill="1" applyBorder="1" applyAlignment="1">
      <alignment vertical="center" wrapText="1"/>
      <protection/>
    </xf>
    <xf numFmtId="0" fontId="4" fillId="34" borderId="0" xfId="51" applyFont="1" applyFill="1" applyBorder="1" applyAlignment="1">
      <alignment vertical="center" wrapText="1"/>
      <protection/>
    </xf>
    <xf numFmtId="167" fontId="4" fillId="34" borderId="0" xfId="46" applyNumberFormat="1" applyFont="1" applyFill="1" applyBorder="1" applyAlignment="1">
      <alignment vertical="center" wrapText="1"/>
    </xf>
    <xf numFmtId="0" fontId="4" fillId="34" borderId="10" xfId="51" applyFont="1" applyFill="1" applyBorder="1" applyAlignment="1">
      <alignment vertical="center" wrapText="1"/>
      <protection/>
    </xf>
    <xf numFmtId="0" fontId="4" fillId="34" borderId="29" xfId="51" applyFont="1" applyFill="1" applyBorder="1" applyAlignment="1">
      <alignment vertical="center" wrapText="1"/>
      <protection/>
    </xf>
    <xf numFmtId="0" fontId="13" fillId="34" borderId="0" xfId="51" applyFont="1" applyFill="1" applyBorder="1" applyAlignment="1">
      <alignment horizontal="left" vertical="center" wrapText="1"/>
      <protection/>
    </xf>
    <xf numFmtId="0" fontId="14" fillId="34" borderId="0" xfId="52" applyFont="1" applyFill="1" applyBorder="1" applyAlignment="1">
      <alignment horizontal="left" vertical="center"/>
      <protection/>
    </xf>
    <xf numFmtId="0" fontId="4" fillId="34" borderId="0" xfId="52" applyFont="1" applyFill="1" applyBorder="1" applyAlignment="1">
      <alignment vertical="center" wrapText="1"/>
      <protection/>
    </xf>
    <xf numFmtId="0" fontId="4" fillId="34" borderId="0" xfId="61" applyFont="1" applyFill="1" applyBorder="1" applyAlignment="1">
      <alignment horizontal="left" vertical="center" wrapText="1"/>
      <protection/>
    </xf>
    <xf numFmtId="0" fontId="4" fillId="34" borderId="22" xfId="61" applyFont="1" applyFill="1" applyBorder="1" applyAlignment="1">
      <alignment horizontal="left" vertical="center" wrapText="1"/>
      <protection/>
    </xf>
    <xf numFmtId="0" fontId="4" fillId="34" borderId="22" xfId="61" applyFont="1" applyFill="1" applyBorder="1" applyAlignment="1">
      <alignment vertical="center" wrapText="1"/>
      <protection/>
    </xf>
    <xf numFmtId="0" fontId="4" fillId="35" borderId="22" xfId="61" applyFont="1" applyFill="1" applyBorder="1" applyAlignment="1">
      <alignment vertical="center" wrapText="1"/>
      <protection/>
    </xf>
    <xf numFmtId="0" fontId="4" fillId="34" borderId="28" xfId="61" applyFont="1" applyFill="1" applyBorder="1" applyAlignment="1">
      <alignment vertical="center" wrapText="1"/>
      <protection/>
    </xf>
    <xf numFmtId="0" fontId="4" fillId="34" borderId="0" xfId="61" applyFont="1" applyFill="1" applyBorder="1" applyAlignment="1">
      <alignment vertical="center" wrapText="1"/>
      <protection/>
    </xf>
    <xf numFmtId="167" fontId="3" fillId="34" borderId="0" xfId="46" applyNumberFormat="1" applyFont="1" applyFill="1" applyBorder="1" applyAlignment="1">
      <alignment vertical="center"/>
    </xf>
    <xf numFmtId="0" fontId="3" fillId="34" borderId="30" xfId="52" applyFont="1" applyFill="1" applyBorder="1" applyAlignment="1">
      <alignment vertical="center"/>
      <protection/>
    </xf>
    <xf numFmtId="0" fontId="4" fillId="34" borderId="0" xfId="52" applyFont="1" applyFill="1" applyBorder="1" applyAlignment="1">
      <alignment wrapText="1"/>
      <protection/>
    </xf>
    <xf numFmtId="0" fontId="3" fillId="34" borderId="0" xfId="50" applyFont="1" applyFill="1" applyBorder="1" applyAlignment="1">
      <alignment horizontal="centerContinuous"/>
      <protection/>
    </xf>
    <xf numFmtId="0" fontId="3" fillId="34" borderId="0" xfId="50" applyFont="1" applyFill="1" applyBorder="1" applyAlignment="1">
      <alignment horizontal="left" vertical="center"/>
      <protection/>
    </xf>
    <xf numFmtId="0" fontId="3" fillId="34" borderId="0" xfId="50" applyFont="1" applyFill="1" applyBorder="1" applyAlignment="1">
      <alignment horizontal="centerContinuous" vertical="center" wrapText="1"/>
      <protection/>
    </xf>
    <xf numFmtId="0" fontId="4" fillId="34" borderId="0" xfId="50" applyFont="1" applyFill="1" applyBorder="1" applyAlignment="1">
      <alignment horizontal="left" vertical="center"/>
      <protection/>
    </xf>
    <xf numFmtId="0" fontId="3" fillId="34" borderId="0" xfId="50" applyFont="1" applyFill="1" applyBorder="1" applyAlignment="1">
      <alignment horizontal="left" vertical="center" wrapText="1"/>
      <protection/>
    </xf>
    <xf numFmtId="0" fontId="4" fillId="34" borderId="27" xfId="50" applyFont="1" applyFill="1" applyBorder="1" applyAlignment="1">
      <alignment vertical="center" wrapText="1"/>
      <protection/>
    </xf>
    <xf numFmtId="0" fontId="4" fillId="34" borderId="22" xfId="50" applyFont="1" applyFill="1" applyBorder="1" applyAlignment="1">
      <alignment vertical="center" wrapText="1"/>
      <protection/>
    </xf>
    <xf numFmtId="0" fontId="4" fillId="34" borderId="0" xfId="50" applyFont="1" applyFill="1" applyBorder="1" applyAlignment="1">
      <alignment horizontal="left" vertical="center" wrapText="1"/>
      <protection/>
    </xf>
    <xf numFmtId="0" fontId="4" fillId="34" borderId="28" xfId="50" applyFont="1" applyFill="1" applyBorder="1" applyAlignment="1">
      <alignment vertical="center" wrapText="1"/>
      <protection/>
    </xf>
    <xf numFmtId="0" fontId="13" fillId="34" borderId="0" xfId="50" applyFont="1" applyFill="1" applyBorder="1" applyAlignment="1">
      <alignment horizontal="left" vertical="center"/>
      <protection/>
    </xf>
    <xf numFmtId="0" fontId="4" fillId="34" borderId="0" xfId="50" applyFont="1" applyFill="1" applyBorder="1" applyAlignment="1">
      <alignment vertical="center" wrapText="1"/>
      <protection/>
    </xf>
    <xf numFmtId="167" fontId="4" fillId="34" borderId="0" xfId="46" applyNumberFormat="1" applyFont="1" applyFill="1" applyBorder="1" applyAlignment="1">
      <alignment vertical="center"/>
    </xf>
    <xf numFmtId="0" fontId="3" fillId="34" borderId="30" xfId="50" applyFont="1" applyFill="1" applyBorder="1" applyAlignment="1">
      <alignment vertical="center" wrapText="1"/>
      <protection/>
    </xf>
    <xf numFmtId="0" fontId="4" fillId="34" borderId="0" xfId="50" applyFont="1" applyFill="1" applyBorder="1" applyAlignment="1">
      <alignment vertical="center"/>
      <protection/>
    </xf>
    <xf numFmtId="0" fontId="4" fillId="34" borderId="0" xfId="52" applyFont="1" applyFill="1" applyBorder="1" applyAlignment="1">
      <alignment horizontal="left" vertical="center" wrapText="1"/>
      <protection/>
    </xf>
    <xf numFmtId="0" fontId="4" fillId="34" borderId="22" xfId="52" applyFont="1" applyFill="1" applyBorder="1" applyAlignment="1">
      <alignment vertical="center" wrapText="1"/>
      <protection/>
    </xf>
    <xf numFmtId="0" fontId="4" fillId="34" borderId="0" xfId="49" applyFont="1" applyFill="1" applyBorder="1" applyAlignment="1">
      <alignment horizontal="left" vertical="top"/>
      <protection/>
    </xf>
    <xf numFmtId="0" fontId="4" fillId="34" borderId="22" xfId="49" applyFont="1" applyFill="1" applyBorder="1" applyAlignment="1">
      <alignment vertical="center" wrapText="1"/>
      <protection/>
    </xf>
    <xf numFmtId="0" fontId="4" fillId="34" borderId="0" xfId="49" applyFont="1" applyFill="1" applyBorder="1" applyAlignment="1">
      <alignment horizontal="left" vertical="top" wrapText="1"/>
      <protection/>
    </xf>
    <xf numFmtId="0" fontId="4" fillId="34" borderId="28" xfId="49" applyFont="1" applyFill="1" applyBorder="1" applyAlignment="1">
      <alignment vertical="center" wrapText="1"/>
      <protection/>
    </xf>
    <xf numFmtId="0" fontId="4" fillId="34" borderId="0" xfId="49" applyFont="1" applyFill="1" applyBorder="1" applyAlignment="1">
      <alignment vertical="center" wrapText="1"/>
      <protection/>
    </xf>
    <xf numFmtId="0" fontId="14" fillId="34" borderId="0" xfId="52" applyFont="1" applyFill="1" applyBorder="1" applyAlignment="1">
      <alignment vertical="center"/>
      <protection/>
    </xf>
    <xf numFmtId="0" fontId="4" fillId="34" borderId="27" xfId="52" applyFont="1" applyFill="1" applyBorder="1" applyAlignment="1">
      <alignment vertical="center" wrapText="1"/>
      <protection/>
    </xf>
    <xf numFmtId="0" fontId="4" fillId="34" borderId="28" xfId="52" applyFont="1" applyFill="1" applyBorder="1" applyAlignment="1">
      <alignment vertical="center" wrapText="1"/>
      <protection/>
    </xf>
    <xf numFmtId="0" fontId="14" fillId="34" borderId="0" xfId="53" applyFont="1" applyFill="1" applyBorder="1" applyAlignment="1">
      <alignment/>
      <protection/>
    </xf>
    <xf numFmtId="0" fontId="4" fillId="34" borderId="0" xfId="53" applyFont="1" applyFill="1" applyBorder="1" applyAlignment="1">
      <alignment horizontal="left" vertical="center" wrapText="1"/>
      <protection/>
    </xf>
    <xf numFmtId="0" fontId="4" fillId="34" borderId="31" xfId="53" applyFont="1" applyFill="1" applyBorder="1" applyAlignment="1">
      <alignment vertical="center" wrapText="1"/>
      <protection/>
    </xf>
    <xf numFmtId="0" fontId="4" fillId="34" borderId="0" xfId="53" applyFont="1" applyFill="1" applyBorder="1" applyAlignment="1">
      <alignment vertical="center" wrapText="1"/>
      <protection/>
    </xf>
    <xf numFmtId="0" fontId="4" fillId="34" borderId="27" xfId="53" applyFont="1" applyFill="1" applyBorder="1" applyAlignment="1">
      <alignment vertical="center" wrapText="1"/>
      <protection/>
    </xf>
    <xf numFmtId="0" fontId="4" fillId="34" borderId="22" xfId="53" applyFont="1" applyFill="1" applyBorder="1" applyAlignment="1">
      <alignment vertical="center" wrapText="1"/>
      <protection/>
    </xf>
    <xf numFmtId="0" fontId="4" fillId="34" borderId="22" xfId="0" applyFont="1" applyFill="1" applyBorder="1" applyAlignment="1">
      <alignment wrapText="1"/>
    </xf>
    <xf numFmtId="0" fontId="4" fillId="34" borderId="28" xfId="53" applyFont="1" applyFill="1" applyBorder="1" applyAlignment="1">
      <alignment vertical="center" wrapText="1"/>
      <protection/>
    </xf>
    <xf numFmtId="0" fontId="14" fillId="34" borderId="0" xfId="53" applyFont="1" applyFill="1" applyBorder="1" applyAlignment="1">
      <alignment horizontal="left"/>
      <protection/>
    </xf>
    <xf numFmtId="0" fontId="14" fillId="34" borderId="0" xfId="53" applyFont="1" applyFill="1" applyBorder="1" applyAlignment="1">
      <alignment horizontal="left" wrapText="1"/>
      <protection/>
    </xf>
    <xf numFmtId="167" fontId="4" fillId="34" borderId="0" xfId="46" applyNumberFormat="1" applyFont="1" applyFill="1" applyBorder="1" applyAlignment="1">
      <alignment horizontal="left" wrapText="1"/>
    </xf>
    <xf numFmtId="0" fontId="4" fillId="34" borderId="0" xfId="53" applyFont="1" applyFill="1" applyBorder="1" applyAlignment="1">
      <alignment horizontal="left" vertical="top" wrapText="1"/>
      <protection/>
    </xf>
    <xf numFmtId="0" fontId="4" fillId="34" borderId="32" xfId="0" applyFont="1" applyFill="1" applyBorder="1" applyAlignment="1">
      <alignment horizontal="left" wrapText="1"/>
    </xf>
    <xf numFmtId="0" fontId="3" fillId="34" borderId="33" xfId="53" applyFont="1" applyFill="1" applyBorder="1" applyAlignment="1">
      <alignment vertical="center" wrapText="1"/>
      <protection/>
    </xf>
    <xf numFmtId="0" fontId="13" fillId="34" borderId="0" xfId="53" applyFont="1" applyFill="1" applyBorder="1" applyAlignment="1">
      <alignment horizontal="left" wrapText="1"/>
      <protection/>
    </xf>
    <xf numFmtId="0" fontId="4" fillId="34" borderId="0" xfId="53" applyFont="1" applyFill="1" applyBorder="1" applyAlignment="1">
      <alignment wrapText="1"/>
      <protection/>
    </xf>
    <xf numFmtId="167" fontId="4" fillId="34" borderId="0" xfId="46" applyNumberFormat="1" applyFont="1" applyFill="1" applyBorder="1" applyAlignment="1">
      <alignment/>
    </xf>
    <xf numFmtId="167" fontId="3" fillId="34" borderId="0" xfId="46" applyNumberFormat="1" applyFont="1" applyFill="1" applyBorder="1" applyAlignment="1">
      <alignment/>
    </xf>
    <xf numFmtId="0" fontId="15" fillId="34" borderId="0" xfId="54" applyFont="1" applyFill="1" applyBorder="1" applyAlignment="1">
      <alignment horizontal="left" vertical="center" wrapText="1"/>
      <protection/>
    </xf>
    <xf numFmtId="0" fontId="3" fillId="34" borderId="0" xfId="54" applyFont="1" applyFill="1" applyBorder="1" applyAlignment="1">
      <alignment horizontal="left" vertical="center"/>
      <protection/>
    </xf>
    <xf numFmtId="0" fontId="3" fillId="34" borderId="24" xfId="51" applyFont="1" applyFill="1" applyBorder="1" applyAlignment="1">
      <alignment horizontal="center" vertical="center" wrapText="1"/>
      <protection/>
    </xf>
    <xf numFmtId="0" fontId="3" fillId="34" borderId="25" xfId="51" applyFont="1" applyFill="1" applyBorder="1" applyAlignment="1">
      <alignment horizontal="center" vertical="center" wrapText="1"/>
      <protection/>
    </xf>
    <xf numFmtId="0" fontId="3" fillId="34" borderId="0" xfId="54" applyFont="1" applyFill="1" applyBorder="1" applyAlignment="1">
      <alignment vertical="center" wrapText="1"/>
      <protection/>
    </xf>
    <xf numFmtId="167" fontId="4" fillId="34" borderId="34" xfId="46" applyNumberFormat="1" applyFont="1" applyFill="1" applyBorder="1" applyAlignment="1">
      <alignment horizontal="center" vertical="center"/>
    </xf>
    <xf numFmtId="0" fontId="4" fillId="34" borderId="0" xfId="61" applyFont="1" applyFill="1" applyBorder="1" applyAlignment="1">
      <alignment horizontal="left" vertical="top" wrapText="1"/>
      <protection/>
    </xf>
    <xf numFmtId="0" fontId="4" fillId="34" borderId="35" xfId="0" applyFont="1" applyFill="1" applyBorder="1" applyAlignment="1">
      <alignment wrapText="1"/>
    </xf>
    <xf numFmtId="0" fontId="13" fillId="34" borderId="0" xfId="61" applyFont="1" applyFill="1" applyBorder="1" applyAlignment="1">
      <alignment horizontal="left" vertical="top" wrapText="1"/>
      <protection/>
    </xf>
    <xf numFmtId="0" fontId="4" fillId="34" borderId="32" xfId="0" applyFont="1" applyFill="1" applyBorder="1" applyAlignment="1">
      <alignment wrapText="1"/>
    </xf>
    <xf numFmtId="0" fontId="4" fillId="34" borderId="24" xfId="0" applyFont="1" applyFill="1" applyBorder="1" applyAlignment="1">
      <alignment wrapText="1"/>
    </xf>
    <xf numFmtId="0" fontId="4" fillId="34" borderId="0" xfId="0" applyFont="1" applyFill="1" applyBorder="1" applyAlignment="1">
      <alignment wrapText="1"/>
    </xf>
    <xf numFmtId="167" fontId="3" fillId="34" borderId="0" xfId="46" applyNumberFormat="1" applyFont="1" applyFill="1" applyBorder="1" applyAlignment="1">
      <alignment vertical="center" wrapText="1"/>
    </xf>
    <xf numFmtId="0" fontId="15" fillId="34" borderId="14" xfId="55" applyFont="1" applyFill="1" applyBorder="1" applyAlignment="1">
      <alignment vertical="center" wrapText="1"/>
      <protection/>
    </xf>
    <xf numFmtId="0" fontId="4" fillId="34" borderId="35" xfId="61" applyFont="1" applyFill="1" applyBorder="1" applyAlignment="1">
      <alignment vertical="center" wrapText="1"/>
      <protection/>
    </xf>
    <xf numFmtId="0" fontId="4" fillId="34" borderId="32" xfId="55" applyFont="1" applyFill="1" applyBorder="1" applyAlignment="1">
      <alignment vertical="center" wrapText="1"/>
      <protection/>
    </xf>
    <xf numFmtId="0" fontId="4" fillId="34" borderId="24" xfId="55" applyFont="1" applyFill="1" applyBorder="1" applyAlignment="1">
      <alignment vertical="center" wrapText="1"/>
      <protection/>
    </xf>
    <xf numFmtId="0" fontId="4" fillId="34" borderId="0" xfId="55" applyFont="1" applyFill="1" applyBorder="1" applyAlignment="1">
      <alignment vertical="center" wrapText="1"/>
      <protection/>
    </xf>
    <xf numFmtId="167" fontId="4" fillId="34" borderId="0" xfId="46" applyNumberFormat="1" applyFont="1" applyFill="1" applyBorder="1" applyAlignment="1">
      <alignment/>
    </xf>
    <xf numFmtId="0" fontId="4" fillId="34" borderId="0" xfId="54" applyFont="1" applyFill="1" applyBorder="1" applyAlignment="1">
      <alignment horizontal="left" vertical="center"/>
      <protection/>
    </xf>
    <xf numFmtId="0" fontId="3" fillId="34" borderId="33" xfId="54" applyFont="1" applyFill="1" applyBorder="1" applyAlignment="1">
      <alignment vertical="center" wrapText="1"/>
      <protection/>
    </xf>
    <xf numFmtId="0" fontId="15" fillId="34" borderId="0" xfId="56" applyFont="1" applyFill="1" applyBorder="1" applyAlignment="1">
      <alignment horizontal="left" vertical="center" wrapText="1"/>
      <protection/>
    </xf>
    <xf numFmtId="0" fontId="4" fillId="34" borderId="36" xfId="55" applyFont="1" applyFill="1" applyBorder="1" applyAlignment="1">
      <alignment vertical="center" wrapText="1"/>
      <protection/>
    </xf>
    <xf numFmtId="0" fontId="14" fillId="34" borderId="0" xfId="56" applyFont="1" applyFill="1" applyBorder="1" applyAlignment="1">
      <alignment/>
      <protection/>
    </xf>
    <xf numFmtId="167" fontId="13" fillId="34" borderId="0" xfId="46" applyNumberFormat="1" applyFont="1" applyFill="1" applyBorder="1" applyAlignment="1">
      <alignment/>
    </xf>
    <xf numFmtId="167" fontId="13" fillId="34" borderId="0" xfId="46" applyNumberFormat="1" applyFont="1" applyFill="1" applyBorder="1" applyAlignment="1">
      <alignment vertical="center" wrapText="1"/>
    </xf>
    <xf numFmtId="0" fontId="4" fillId="34" borderId="0" xfId="61" applyFont="1" applyFill="1" applyBorder="1" applyAlignment="1">
      <alignment horizontal="left" vertical="center"/>
      <protection/>
    </xf>
    <xf numFmtId="0" fontId="4" fillId="34" borderId="32" xfId="61" applyFont="1" applyFill="1" applyBorder="1" applyAlignment="1">
      <alignment vertical="center" wrapText="1"/>
      <protection/>
    </xf>
    <xf numFmtId="0" fontId="4" fillId="34" borderId="24" xfId="61" applyFont="1" applyFill="1" applyBorder="1" applyAlignment="1">
      <alignment horizontal="left" vertical="center" wrapText="1"/>
      <protection/>
    </xf>
    <xf numFmtId="0" fontId="14" fillId="34" borderId="0" xfId="61" applyFont="1" applyFill="1" applyBorder="1" applyAlignment="1">
      <alignment/>
      <protection/>
    </xf>
    <xf numFmtId="0" fontId="13" fillId="34" borderId="0" xfId="61" applyFont="1" applyFill="1" applyBorder="1" applyAlignment="1">
      <alignment vertical="center" wrapText="1"/>
      <protection/>
    </xf>
    <xf numFmtId="0" fontId="13" fillId="34" borderId="0" xfId="56" applyFont="1" applyFill="1" applyBorder="1" applyAlignment="1">
      <alignment horizontal="left" vertical="center"/>
      <protection/>
    </xf>
    <xf numFmtId="0" fontId="4" fillId="34" borderId="0" xfId="56" applyFont="1" applyFill="1" applyBorder="1" applyAlignment="1">
      <alignment vertical="center" wrapText="1"/>
      <protection/>
    </xf>
    <xf numFmtId="0" fontId="3" fillId="34" borderId="33" xfId="56" applyFont="1" applyFill="1" applyBorder="1" applyAlignment="1">
      <alignment vertical="center" wrapText="1"/>
      <protection/>
    </xf>
    <xf numFmtId="0" fontId="3" fillId="34" borderId="0" xfId="56" applyFont="1" applyFill="1" applyBorder="1" applyAlignment="1">
      <alignment vertical="center" wrapText="1"/>
      <protection/>
    </xf>
    <xf numFmtId="0" fontId="13" fillId="34" borderId="37" xfId="56" applyFont="1" applyFill="1" applyBorder="1" applyAlignment="1">
      <alignment horizontal="left" vertical="center"/>
      <protection/>
    </xf>
    <xf numFmtId="0" fontId="3" fillId="34" borderId="0" xfId="53" applyFont="1" applyFill="1" applyBorder="1" applyAlignment="1">
      <alignment vertical="center" wrapText="1"/>
      <protection/>
    </xf>
    <xf numFmtId="0" fontId="3" fillId="34" borderId="26" xfId="51" applyFont="1" applyFill="1" applyBorder="1" applyAlignment="1">
      <alignment horizontal="center" vertical="center" wrapText="1"/>
      <protection/>
    </xf>
    <xf numFmtId="0" fontId="4" fillId="34" borderId="27" xfId="0" applyFont="1" applyFill="1" applyBorder="1" applyAlignment="1">
      <alignment wrapText="1"/>
    </xf>
    <xf numFmtId="0" fontId="4" fillId="34" borderId="22" xfId="0" applyFont="1" applyFill="1" applyBorder="1" applyAlignment="1">
      <alignment horizontal="left" wrapText="1"/>
    </xf>
    <xf numFmtId="0" fontId="3" fillId="34" borderId="38" xfId="56" applyFont="1" applyFill="1" applyBorder="1" applyAlignment="1">
      <alignment horizontal="left" vertical="center" wrapText="1"/>
      <protection/>
    </xf>
    <xf numFmtId="0" fontId="3" fillId="34" borderId="31" xfId="53" applyFont="1" applyFill="1" applyBorder="1" applyAlignment="1" applyProtection="1">
      <alignment horizontal="left" vertical="center" indent="1"/>
      <protection/>
    </xf>
    <xf numFmtId="0" fontId="3" fillId="34" borderId="39" xfId="53" applyFont="1" applyFill="1" applyBorder="1" applyAlignment="1" applyProtection="1">
      <alignment horizontal="left" vertical="center" indent="1"/>
      <protection/>
    </xf>
    <xf numFmtId="0" fontId="2" fillId="34" borderId="16" xfId="50" applyFont="1" applyFill="1" applyBorder="1">
      <alignment/>
      <protection/>
    </xf>
    <xf numFmtId="0" fontId="2" fillId="34" borderId="16" xfId="50" applyFont="1" applyFill="1" applyBorder="1" applyAlignment="1">
      <alignment horizontal="right"/>
      <protection/>
    </xf>
    <xf numFmtId="0" fontId="2" fillId="34" borderId="16" xfId="50" applyFont="1" applyFill="1" applyBorder="1" applyAlignment="1">
      <alignment wrapText="1"/>
      <protection/>
    </xf>
    <xf numFmtId="167" fontId="2" fillId="34" borderId="16" xfId="46" applyNumberFormat="1" applyFont="1" applyFill="1" applyBorder="1" applyAlignment="1">
      <alignment/>
    </xf>
    <xf numFmtId="0" fontId="2" fillId="34" borderId="16" xfId="50" applyFont="1" applyFill="1" applyBorder="1" applyAlignment="1">
      <alignment horizontal="center"/>
      <protection/>
    </xf>
    <xf numFmtId="0" fontId="2" fillId="34" borderId="14" xfId="50" applyFont="1" applyFill="1" applyBorder="1">
      <alignment/>
      <protection/>
    </xf>
    <xf numFmtId="0" fontId="2" fillId="34" borderId="14" xfId="51" applyFont="1" applyFill="1" applyBorder="1" applyAlignment="1">
      <alignment vertical="center" wrapText="1"/>
      <protection/>
    </xf>
    <xf numFmtId="0" fontId="7" fillId="34" borderId="14" xfId="51" applyFont="1" applyFill="1" applyBorder="1" applyAlignment="1">
      <alignment horizontal="left" vertical="center"/>
      <protection/>
    </xf>
    <xf numFmtId="0" fontId="2" fillId="34" borderId="14" xfId="51" applyFont="1" applyFill="1" applyBorder="1" applyAlignment="1">
      <alignment horizontal="left"/>
      <protection/>
    </xf>
    <xf numFmtId="0" fontId="2" fillId="34" borderId="14" xfId="51" applyFont="1" applyFill="1" applyBorder="1">
      <alignment/>
      <protection/>
    </xf>
    <xf numFmtId="0" fontId="2" fillId="34" borderId="14" xfId="52" applyFont="1" applyFill="1" applyBorder="1" applyAlignment="1">
      <alignment vertical="center" wrapText="1"/>
      <protection/>
    </xf>
    <xf numFmtId="0" fontId="2" fillId="34" borderId="14" xfId="50" applyFont="1" applyFill="1" applyBorder="1" applyAlignment="1">
      <alignment vertical="center"/>
      <protection/>
    </xf>
    <xf numFmtId="0" fontId="7" fillId="34" borderId="14" xfId="50" applyFont="1" applyFill="1" applyBorder="1" applyAlignment="1">
      <alignment horizontal="center" vertical="center" wrapText="1"/>
      <protection/>
    </xf>
    <xf numFmtId="0" fontId="2" fillId="34" borderId="14" xfId="50" applyFont="1" applyFill="1" applyBorder="1" applyAlignment="1">
      <alignment vertical="center" wrapText="1"/>
      <protection/>
    </xf>
    <xf numFmtId="0" fontId="2" fillId="34" borderId="14" xfId="53" applyFont="1" applyFill="1" applyBorder="1" applyAlignment="1">
      <alignment vertical="center" wrapText="1"/>
      <protection/>
    </xf>
    <xf numFmtId="0" fontId="2" fillId="34" borderId="14" xfId="53" applyFont="1" applyFill="1" applyBorder="1" applyAlignment="1">
      <alignment horizontal="left" wrapText="1"/>
      <protection/>
    </xf>
    <xf numFmtId="0" fontId="6" fillId="34" borderId="14" xfId="53" applyFont="1" applyFill="1" applyBorder="1" applyAlignment="1">
      <alignment vertical="center" wrapText="1"/>
      <protection/>
    </xf>
    <xf numFmtId="0" fontId="2" fillId="34" borderId="14" xfId="53" applyFont="1" applyFill="1" applyBorder="1" applyAlignment="1">
      <alignment wrapText="1"/>
      <protection/>
    </xf>
    <xf numFmtId="0" fontId="6" fillId="34" borderId="14" xfId="50" applyFont="1" applyFill="1" applyBorder="1">
      <alignment/>
      <protection/>
    </xf>
    <xf numFmtId="0" fontId="2" fillId="34" borderId="14" xfId="56" applyFont="1" applyFill="1" applyBorder="1" applyAlignment="1">
      <alignment vertical="center" wrapText="1"/>
      <protection/>
    </xf>
    <xf numFmtId="0" fontId="2" fillId="34" borderId="17" xfId="50" applyFont="1" applyFill="1" applyBorder="1">
      <alignment/>
      <protection/>
    </xf>
    <xf numFmtId="0" fontId="46" fillId="0" borderId="0" xfId="0" applyFont="1" applyAlignment="1" applyProtection="1">
      <alignment/>
      <protection/>
    </xf>
    <xf numFmtId="0" fontId="72" fillId="0" borderId="0" xfId="0" applyFont="1" applyAlignment="1" applyProtection="1">
      <alignment/>
      <protection/>
    </xf>
    <xf numFmtId="166" fontId="4" fillId="34" borderId="18" xfId="0" applyNumberFormat="1" applyFont="1" applyFill="1" applyBorder="1" applyAlignment="1" applyProtection="1">
      <alignment horizontal="right" vertical="center"/>
      <protection/>
    </xf>
    <xf numFmtId="166" fontId="4" fillId="34" borderId="19" xfId="0" applyNumberFormat="1" applyFont="1" applyFill="1" applyBorder="1" applyAlignment="1" applyProtection="1">
      <alignment horizontal="right" vertical="center"/>
      <protection/>
    </xf>
    <xf numFmtId="166" fontId="4" fillId="34" borderId="24" xfId="0" applyNumberFormat="1" applyFont="1" applyFill="1" applyBorder="1" applyAlignment="1" applyProtection="1">
      <alignment horizontal="right" vertical="center"/>
      <protection/>
    </xf>
    <xf numFmtId="166" fontId="4" fillId="34" borderId="26" xfId="0" applyNumberFormat="1" applyFont="1" applyFill="1" applyBorder="1" applyAlignment="1" applyProtection="1">
      <alignment horizontal="right" vertical="center"/>
      <protection/>
    </xf>
    <xf numFmtId="166" fontId="4" fillId="34" borderId="40" xfId="0" applyNumberFormat="1" applyFont="1" applyFill="1" applyBorder="1" applyAlignment="1" applyProtection="1">
      <alignment horizontal="right" vertical="center"/>
      <protection/>
    </xf>
    <xf numFmtId="166" fontId="4" fillId="34" borderId="32" xfId="0" applyNumberFormat="1" applyFont="1" applyFill="1" applyBorder="1" applyAlignment="1" applyProtection="1">
      <alignment horizontal="right" vertical="center"/>
      <protection/>
    </xf>
    <xf numFmtId="166" fontId="4" fillId="34" borderId="41" xfId="0" applyNumberFormat="1" applyFont="1" applyFill="1" applyBorder="1" applyAlignment="1" applyProtection="1">
      <alignment horizontal="right" vertical="center"/>
      <protection/>
    </xf>
    <xf numFmtId="166" fontId="3" fillId="34" borderId="36" xfId="53" applyNumberFormat="1" applyFont="1" applyFill="1" applyBorder="1" applyAlignment="1" applyProtection="1">
      <alignment vertical="center"/>
      <protection/>
    </xf>
    <xf numFmtId="166" fontId="3" fillId="34" borderId="42" xfId="53" applyNumberFormat="1" applyFont="1" applyFill="1" applyBorder="1" applyAlignment="1" applyProtection="1">
      <alignment vertical="center"/>
      <protection/>
    </xf>
    <xf numFmtId="166" fontId="3" fillId="34" borderId="36" xfId="0" applyNumberFormat="1" applyFont="1" applyFill="1" applyBorder="1" applyAlignment="1" applyProtection="1">
      <alignment vertical="center"/>
      <protection/>
    </xf>
    <xf numFmtId="166" fontId="3" fillId="34" borderId="43" xfId="0" applyNumberFormat="1" applyFont="1" applyFill="1" applyBorder="1" applyAlignment="1" applyProtection="1">
      <alignment vertical="center"/>
      <protection/>
    </xf>
    <xf numFmtId="166" fontId="4" fillId="34" borderId="44" xfId="0" applyNumberFormat="1" applyFont="1" applyFill="1" applyBorder="1" applyAlignment="1" applyProtection="1">
      <alignment horizontal="right" vertical="center"/>
      <protection/>
    </xf>
    <xf numFmtId="166" fontId="13" fillId="30" borderId="18" xfId="0" applyNumberFormat="1" applyFont="1" applyFill="1" applyBorder="1" applyAlignment="1" applyProtection="1">
      <alignment horizontal="right" vertical="center"/>
      <protection locked="0"/>
    </xf>
    <xf numFmtId="166" fontId="13" fillId="30" borderId="45" xfId="0" applyNumberFormat="1" applyFont="1" applyFill="1" applyBorder="1" applyAlignment="1" applyProtection="1">
      <alignment horizontal="right" vertical="center"/>
      <protection locked="0"/>
    </xf>
    <xf numFmtId="166" fontId="13" fillId="30" borderId="19" xfId="0" applyNumberFormat="1" applyFont="1" applyFill="1" applyBorder="1" applyAlignment="1" applyProtection="1">
      <alignment horizontal="right" vertical="center"/>
      <protection locked="0"/>
    </xf>
    <xf numFmtId="166" fontId="13" fillId="36" borderId="18" xfId="0" applyNumberFormat="1" applyFont="1" applyFill="1" applyBorder="1" applyAlignment="1" applyProtection="1">
      <alignment horizontal="right" vertical="center"/>
      <protection/>
    </xf>
    <xf numFmtId="166" fontId="13" fillId="36" borderId="45" xfId="0" applyNumberFormat="1" applyFont="1" applyFill="1" applyBorder="1" applyAlignment="1" applyProtection="1">
      <alignment horizontal="right" vertical="center"/>
      <protection/>
    </xf>
    <xf numFmtId="166" fontId="13" fillId="34" borderId="18" xfId="0" applyNumberFormat="1" applyFont="1" applyFill="1" applyBorder="1" applyAlignment="1" applyProtection="1">
      <alignment horizontal="right" vertical="center"/>
      <protection/>
    </xf>
    <xf numFmtId="166" fontId="13" fillId="34" borderId="19" xfId="0" applyNumberFormat="1" applyFont="1" applyFill="1" applyBorder="1" applyAlignment="1" applyProtection="1">
      <alignment horizontal="right" vertical="center"/>
      <protection/>
    </xf>
    <xf numFmtId="166" fontId="13" fillId="36" borderId="19" xfId="0" applyNumberFormat="1" applyFont="1" applyFill="1" applyBorder="1" applyAlignment="1" applyProtection="1">
      <alignment horizontal="right" vertical="center"/>
      <protection/>
    </xf>
    <xf numFmtId="166" fontId="13" fillId="36" borderId="40" xfId="0" applyNumberFormat="1" applyFont="1" applyFill="1" applyBorder="1" applyAlignment="1" applyProtection="1">
      <alignment horizontal="right" vertical="center"/>
      <protection/>
    </xf>
    <xf numFmtId="166" fontId="13" fillId="36" borderId="44" xfId="0" applyNumberFormat="1" applyFont="1" applyFill="1" applyBorder="1" applyAlignment="1" applyProtection="1">
      <alignment horizontal="right" vertical="center"/>
      <protection/>
    </xf>
    <xf numFmtId="166" fontId="13" fillId="36" borderId="32" xfId="0" applyNumberFormat="1" applyFont="1" applyFill="1" applyBorder="1" applyAlignment="1" applyProtection="1">
      <alignment horizontal="right" vertical="center"/>
      <protection/>
    </xf>
    <xf numFmtId="166" fontId="13" fillId="36" borderId="46" xfId="0" applyNumberFormat="1" applyFont="1" applyFill="1" applyBorder="1" applyAlignment="1" applyProtection="1">
      <alignment horizontal="right" vertical="center"/>
      <protection/>
    </xf>
    <xf numFmtId="166" fontId="13" fillId="30" borderId="32" xfId="0" applyNumberFormat="1" applyFont="1" applyFill="1" applyBorder="1" applyAlignment="1" applyProtection="1">
      <alignment horizontal="right" vertical="center"/>
      <protection locked="0"/>
    </xf>
    <xf numFmtId="166" fontId="13" fillId="30" borderId="41" xfId="0" applyNumberFormat="1" applyFont="1" applyFill="1" applyBorder="1" applyAlignment="1" applyProtection="1">
      <alignment horizontal="right" vertical="center"/>
      <protection locked="0"/>
    </xf>
    <xf numFmtId="166" fontId="13" fillId="34" borderId="32" xfId="0" applyNumberFormat="1" applyFont="1" applyFill="1" applyBorder="1" applyAlignment="1" applyProtection="1">
      <alignment horizontal="right" vertical="center"/>
      <protection/>
    </xf>
    <xf numFmtId="166" fontId="13" fillId="34" borderId="41" xfId="0" applyNumberFormat="1" applyFont="1" applyFill="1" applyBorder="1" applyAlignment="1" applyProtection="1">
      <alignment horizontal="right" vertical="center"/>
      <protection/>
    </xf>
    <xf numFmtId="166" fontId="13" fillId="30" borderId="46" xfId="0" applyNumberFormat="1" applyFont="1" applyFill="1" applyBorder="1" applyAlignment="1" applyProtection="1">
      <alignment horizontal="right" vertical="center"/>
      <protection locked="0"/>
    </xf>
    <xf numFmtId="0" fontId="4" fillId="34" borderId="0" xfId="0" applyFont="1" applyFill="1" applyBorder="1" applyAlignment="1">
      <alignment/>
    </xf>
    <xf numFmtId="7" fontId="3" fillId="34" borderId="47" xfId="46" applyNumberFormat="1" applyFont="1" applyFill="1" applyBorder="1" applyAlignment="1">
      <alignment vertical="center"/>
    </xf>
    <xf numFmtId="7" fontId="3" fillId="34" borderId="48" xfId="46" applyNumberFormat="1" applyFont="1" applyFill="1" applyBorder="1" applyAlignment="1">
      <alignment vertical="center"/>
    </xf>
    <xf numFmtId="7" fontId="3" fillId="34" borderId="47" xfId="46" applyNumberFormat="1" applyFont="1" applyFill="1" applyBorder="1" applyAlignment="1">
      <alignment vertical="center" wrapText="1"/>
    </xf>
    <xf numFmtId="166" fontId="3" fillId="34" borderId="48" xfId="46" applyNumberFormat="1" applyFont="1" applyFill="1" applyBorder="1" applyAlignment="1">
      <alignment vertical="center"/>
    </xf>
    <xf numFmtId="166" fontId="3" fillId="34" borderId="47" xfId="46" applyNumberFormat="1" applyFont="1" applyFill="1" applyBorder="1" applyAlignment="1">
      <alignment vertical="center" wrapText="1"/>
    </xf>
    <xf numFmtId="166" fontId="3" fillId="34" borderId="47" xfId="46" applyNumberFormat="1" applyFont="1" applyFill="1" applyBorder="1" applyAlignment="1">
      <alignment vertical="center"/>
    </xf>
    <xf numFmtId="0" fontId="2" fillId="34" borderId="0" xfId="0" applyFont="1" applyFill="1" applyBorder="1" applyAlignment="1" applyProtection="1">
      <alignment horizontal="center" vertical="center" wrapText="1"/>
      <protection/>
    </xf>
    <xf numFmtId="0" fontId="4" fillId="34" borderId="49" xfId="50" applyFont="1" applyFill="1" applyBorder="1" applyAlignment="1" applyProtection="1">
      <alignment horizontal="left" vertical="center"/>
      <protection/>
    </xf>
    <xf numFmtId="0" fontId="4" fillId="34" borderId="24" xfId="50" applyFont="1" applyFill="1" applyBorder="1" applyAlignment="1" applyProtection="1">
      <alignment horizontal="left" vertical="center"/>
      <protection/>
    </xf>
    <xf numFmtId="0" fontId="16"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left" vertical="center" indent="1"/>
      <protection/>
    </xf>
    <xf numFmtId="3" fontId="4" fillId="34" borderId="0" xfId="0" applyNumberFormat="1" applyFont="1" applyFill="1" applyBorder="1" applyAlignment="1" applyProtection="1">
      <alignment horizontal="left" vertical="center" wrapText="1"/>
      <protection/>
    </xf>
    <xf numFmtId="166" fontId="4" fillId="34" borderId="21" xfId="0" applyNumberFormat="1" applyFont="1" applyFill="1" applyBorder="1" applyAlignment="1" applyProtection="1">
      <alignment horizontal="left" vertical="center" wrapText="1" indent="1"/>
      <protection/>
    </xf>
    <xf numFmtId="0" fontId="4" fillId="34" borderId="0" xfId="0" applyFont="1" applyFill="1" applyBorder="1" applyAlignment="1" applyProtection="1">
      <alignment horizontal="left" vertical="center"/>
      <protection/>
    </xf>
    <xf numFmtId="0" fontId="4" fillId="34" borderId="21" xfId="0" applyFont="1" applyFill="1" applyBorder="1" applyAlignment="1" applyProtection="1">
      <alignment horizontal="left" vertical="center" wrapText="1" indent="1"/>
      <protection/>
    </xf>
    <xf numFmtId="0" fontId="4" fillId="34" borderId="0" xfId="0" applyNumberFormat="1" applyFont="1" applyFill="1" applyBorder="1" applyAlignment="1" applyProtection="1">
      <alignment horizontal="left" vertical="center" wrapText="1"/>
      <protection/>
    </xf>
    <xf numFmtId="166" fontId="4" fillId="34" borderId="0" xfId="0" applyNumberFormat="1" applyFont="1" applyFill="1" applyBorder="1" applyAlignment="1" applyProtection="1">
      <alignment horizontal="left" vertical="center" wrapText="1"/>
      <protection/>
    </xf>
    <xf numFmtId="0" fontId="4" fillId="34" borderId="0" xfId="53" applyFont="1" applyFill="1" applyBorder="1" applyAlignment="1" applyProtection="1">
      <alignment horizontal="left" vertical="center"/>
      <protection/>
    </xf>
    <xf numFmtId="0" fontId="4" fillId="34" borderId="20" xfId="53" applyFont="1" applyFill="1" applyBorder="1" applyAlignment="1" applyProtection="1">
      <alignment horizontal="left" vertical="center" wrapText="1" indent="1"/>
      <protection/>
    </xf>
    <xf numFmtId="0" fontId="13" fillId="34" borderId="0" xfId="0" applyFont="1" applyFill="1" applyBorder="1" applyAlignment="1" applyProtection="1">
      <alignment horizontal="left" vertical="center"/>
      <protection/>
    </xf>
    <xf numFmtId="0" fontId="4" fillId="34" borderId="50" xfId="53" applyFont="1" applyFill="1" applyBorder="1" applyAlignment="1" applyProtection="1">
      <alignment horizontal="left" vertical="center" wrapText="1" indent="1"/>
      <protection/>
    </xf>
    <xf numFmtId="0" fontId="3" fillId="34" borderId="0" xfId="53" applyFont="1" applyFill="1" applyBorder="1" applyAlignment="1" applyProtection="1">
      <alignment horizontal="left" vertical="center"/>
      <protection/>
    </xf>
    <xf numFmtId="0" fontId="3" fillId="34" borderId="0" xfId="0" applyFont="1" applyFill="1" applyBorder="1" applyAlignment="1" applyProtection="1">
      <alignment horizontal="left" vertical="center" wrapText="1" indent="1"/>
      <protection/>
    </xf>
    <xf numFmtId="0" fontId="4" fillId="34" borderId="0" xfId="54" applyFont="1" applyFill="1" applyBorder="1" applyAlignment="1" applyProtection="1">
      <alignment horizontal="left" vertical="center" wrapText="1"/>
      <protection/>
    </xf>
    <xf numFmtId="0" fontId="4" fillId="34" borderId="22" xfId="55" applyFont="1" applyFill="1" applyBorder="1" applyAlignment="1" applyProtection="1">
      <alignment horizontal="left" vertical="center" wrapText="1" indent="1"/>
      <protection/>
    </xf>
    <xf numFmtId="0" fontId="4" fillId="34" borderId="22" xfId="56" applyFont="1" applyFill="1" applyBorder="1" applyAlignment="1" applyProtection="1">
      <alignment horizontal="left" vertical="center" wrapText="1" indent="1"/>
      <protection/>
    </xf>
    <xf numFmtId="0" fontId="4" fillId="34" borderId="0" xfId="56" applyFont="1" applyFill="1" applyBorder="1" applyAlignment="1" applyProtection="1">
      <alignment horizontal="left" vertical="center"/>
      <protection/>
    </xf>
    <xf numFmtId="0" fontId="13" fillId="34" borderId="0" xfId="56" applyFont="1" applyFill="1" applyBorder="1" applyAlignment="1" applyProtection="1">
      <alignment horizontal="left" vertical="center"/>
      <protection/>
    </xf>
    <xf numFmtId="0" fontId="13" fillId="34" borderId="22" xfId="56" applyFont="1" applyFill="1" applyBorder="1" applyAlignment="1" applyProtection="1">
      <alignment horizontal="left" vertical="center" wrapText="1" indent="3"/>
      <protection/>
    </xf>
    <xf numFmtId="0" fontId="4" fillId="34" borderId="29" xfId="0" applyFont="1" applyFill="1" applyBorder="1" applyAlignment="1" applyProtection="1">
      <alignment horizontal="left" vertical="center" wrapText="1" indent="1"/>
      <protection/>
    </xf>
    <xf numFmtId="0" fontId="3" fillId="34" borderId="0" xfId="56" applyFont="1" applyFill="1" applyBorder="1" applyAlignment="1" applyProtection="1">
      <alignment horizontal="left" vertical="center"/>
      <protection/>
    </xf>
    <xf numFmtId="0" fontId="3" fillId="34" borderId="31" xfId="56" applyFont="1" applyFill="1" applyBorder="1" applyAlignment="1" applyProtection="1">
      <alignment horizontal="left" vertical="center" indent="1"/>
      <protection/>
    </xf>
    <xf numFmtId="0" fontId="4" fillId="34" borderId="0" xfId="50" applyFont="1" applyFill="1" applyBorder="1" applyAlignment="1" applyProtection="1">
      <alignment horizontal="left" vertical="center"/>
      <protection/>
    </xf>
    <xf numFmtId="0" fontId="4" fillId="34" borderId="0" xfId="56" applyFont="1" applyFill="1" applyBorder="1" applyAlignment="1" applyProtection="1">
      <alignment vertical="center" wrapText="1"/>
      <protection/>
    </xf>
    <xf numFmtId="0" fontId="48" fillId="0" borderId="0" xfId="0" applyFont="1" applyAlignment="1">
      <alignment/>
    </xf>
    <xf numFmtId="0" fontId="16" fillId="34" borderId="0" xfId="0" applyFont="1" applyFill="1" applyBorder="1" applyAlignment="1" applyProtection="1">
      <alignment vertical="center"/>
      <protection/>
    </xf>
    <xf numFmtId="166" fontId="3" fillId="34" borderId="24" xfId="0" applyNumberFormat="1" applyFont="1" applyFill="1" applyBorder="1" applyAlignment="1" applyProtection="1">
      <alignment horizontal="center" vertical="center" wrapText="1"/>
      <protection/>
    </xf>
    <xf numFmtId="166" fontId="3" fillId="34" borderId="25" xfId="0" applyNumberFormat="1" applyFont="1" applyFill="1" applyBorder="1" applyAlignment="1" applyProtection="1">
      <alignment horizontal="center" vertical="center" wrapText="1"/>
      <protection/>
    </xf>
    <xf numFmtId="166" fontId="3" fillId="34" borderId="26" xfId="0" applyNumberFormat="1" applyFont="1" applyFill="1" applyBorder="1" applyAlignment="1" applyProtection="1">
      <alignment horizontal="center" vertical="center" wrapText="1"/>
      <protection/>
    </xf>
    <xf numFmtId="166" fontId="4" fillId="30" borderId="40" xfId="0" applyNumberFormat="1" applyFont="1" applyFill="1" applyBorder="1" applyAlignment="1" applyProtection="1">
      <alignment horizontal="right" vertical="center" wrapText="1"/>
      <protection locked="0"/>
    </xf>
    <xf numFmtId="166" fontId="4" fillId="30" borderId="51" xfId="0" applyNumberFormat="1" applyFont="1" applyFill="1" applyBorder="1" applyAlignment="1" applyProtection="1">
      <alignment horizontal="right" vertical="center" wrapText="1"/>
      <protection locked="0"/>
    </xf>
    <xf numFmtId="166" fontId="4" fillId="30" borderId="44" xfId="0" applyNumberFormat="1" applyFont="1" applyFill="1" applyBorder="1" applyAlignment="1" applyProtection="1">
      <alignment horizontal="right" vertical="center" wrapText="1"/>
      <protection locked="0"/>
    </xf>
    <xf numFmtId="166" fontId="4" fillId="30" borderId="44" xfId="0" applyNumberFormat="1" applyFont="1" applyFill="1" applyBorder="1" applyAlignment="1" applyProtection="1">
      <alignment horizontal="right" vertical="center"/>
      <protection locked="0"/>
    </xf>
    <xf numFmtId="166" fontId="4" fillId="30" borderId="32" xfId="0" applyNumberFormat="1" applyFont="1" applyFill="1" applyBorder="1" applyAlignment="1" applyProtection="1">
      <alignment horizontal="right" vertical="center"/>
      <protection locked="0"/>
    </xf>
    <xf numFmtId="166" fontId="4" fillId="30" borderId="46" xfId="0" applyNumberFormat="1" applyFont="1" applyFill="1" applyBorder="1" applyAlignment="1" applyProtection="1">
      <alignment horizontal="right" vertical="center"/>
      <protection locked="0"/>
    </xf>
    <xf numFmtId="166" fontId="4" fillId="36" borderId="32" xfId="0" applyNumberFormat="1" applyFont="1" applyFill="1" applyBorder="1" applyAlignment="1" applyProtection="1">
      <alignment horizontal="right" vertical="center"/>
      <protection/>
    </xf>
    <xf numFmtId="166" fontId="4" fillId="36" borderId="41" xfId="0" applyNumberFormat="1" applyFont="1" applyFill="1" applyBorder="1" applyAlignment="1" applyProtection="1">
      <alignment horizontal="right" vertical="center"/>
      <protection/>
    </xf>
    <xf numFmtId="166" fontId="4" fillId="36" borderId="46" xfId="0" applyNumberFormat="1" applyFont="1" applyFill="1" applyBorder="1" applyAlignment="1" applyProtection="1">
      <alignment horizontal="right" vertical="center"/>
      <protection/>
    </xf>
    <xf numFmtId="166" fontId="4" fillId="30" borderId="41" xfId="0" applyNumberFormat="1" applyFont="1" applyFill="1" applyBorder="1" applyAlignment="1" applyProtection="1">
      <alignment horizontal="right" vertical="center"/>
      <protection locked="0"/>
    </xf>
    <xf numFmtId="9" fontId="3" fillId="34" borderId="32" xfId="0" applyNumberFormat="1" applyFont="1" applyFill="1" applyBorder="1" applyAlignment="1" applyProtection="1">
      <alignment horizontal="center" vertical="center"/>
      <protection/>
    </xf>
    <xf numFmtId="9" fontId="3" fillId="34" borderId="46" xfId="0" applyNumberFormat="1" applyFont="1" applyFill="1" applyBorder="1" applyAlignment="1" applyProtection="1">
      <alignment horizontal="center" vertical="center"/>
      <protection/>
    </xf>
    <xf numFmtId="9" fontId="3" fillId="34" borderId="41" xfId="0" applyNumberFormat="1" applyFont="1" applyFill="1" applyBorder="1" applyAlignment="1" applyProtection="1">
      <alignment horizontal="center" vertical="center"/>
      <protection/>
    </xf>
    <xf numFmtId="9" fontId="3" fillId="36" borderId="32" xfId="0" applyNumberFormat="1" applyFont="1" applyFill="1" applyBorder="1" applyAlignment="1" applyProtection="1">
      <alignment horizontal="center" vertical="center"/>
      <protection/>
    </xf>
    <xf numFmtId="9" fontId="3" fillId="36" borderId="41" xfId="0" applyNumberFormat="1" applyFont="1" applyFill="1" applyBorder="1" applyAlignment="1" applyProtection="1">
      <alignment horizontal="center" vertical="center"/>
      <protection/>
    </xf>
    <xf numFmtId="9" fontId="14" fillId="34" borderId="32" xfId="0" applyNumberFormat="1" applyFont="1" applyFill="1" applyBorder="1" applyAlignment="1" applyProtection="1">
      <alignment horizontal="center" vertical="center"/>
      <protection/>
    </xf>
    <xf numFmtId="9" fontId="14" fillId="34" borderId="46" xfId="0" applyNumberFormat="1" applyFont="1" applyFill="1" applyBorder="1" applyAlignment="1" applyProtection="1">
      <alignment horizontal="center" vertical="center"/>
      <protection/>
    </xf>
    <xf numFmtId="9" fontId="14" fillId="34" borderId="41" xfId="0" applyNumberFormat="1" applyFont="1" applyFill="1" applyBorder="1" applyAlignment="1" applyProtection="1">
      <alignment horizontal="center" vertical="center"/>
      <protection/>
    </xf>
    <xf numFmtId="166" fontId="4" fillId="36" borderId="18" xfId="0" applyNumberFormat="1" applyFont="1" applyFill="1" applyBorder="1" applyAlignment="1" applyProtection="1">
      <alignment horizontal="right" vertical="center"/>
      <protection/>
    </xf>
    <xf numFmtId="166" fontId="4" fillId="36" borderId="45" xfId="0" applyNumberFormat="1" applyFont="1" applyFill="1" applyBorder="1" applyAlignment="1" applyProtection="1">
      <alignment horizontal="right" vertical="center"/>
      <protection/>
    </xf>
    <xf numFmtId="166" fontId="4" fillId="36" borderId="19" xfId="0" applyNumberFormat="1" applyFont="1" applyFill="1" applyBorder="1" applyAlignment="1" applyProtection="1">
      <alignment horizontal="right" vertical="center"/>
      <protection/>
    </xf>
    <xf numFmtId="166" fontId="4" fillId="30" borderId="18" xfId="0" applyNumberFormat="1" applyFont="1" applyFill="1" applyBorder="1" applyAlignment="1" applyProtection="1">
      <alignment horizontal="right" vertical="center"/>
      <protection locked="0"/>
    </xf>
    <xf numFmtId="166" fontId="4" fillId="30" borderId="19" xfId="0" applyNumberFormat="1" applyFont="1" applyFill="1" applyBorder="1" applyAlignment="1" applyProtection="1">
      <alignment horizontal="right" vertical="center"/>
      <protection locked="0"/>
    </xf>
    <xf numFmtId="166" fontId="4" fillId="30" borderId="45" xfId="0" applyNumberFormat="1" applyFont="1" applyFill="1" applyBorder="1" applyAlignment="1" applyProtection="1">
      <alignment horizontal="right" vertical="center"/>
      <protection locked="0"/>
    </xf>
    <xf numFmtId="166" fontId="4" fillId="34" borderId="45" xfId="0" applyNumberFormat="1" applyFont="1" applyFill="1" applyBorder="1" applyAlignment="1" applyProtection="1">
      <alignment horizontal="right" vertical="center"/>
      <protection/>
    </xf>
    <xf numFmtId="9" fontId="3" fillId="36" borderId="18" xfId="0" applyNumberFormat="1" applyFont="1" applyFill="1" applyBorder="1" applyAlignment="1" applyProtection="1">
      <alignment horizontal="center" vertical="center"/>
      <protection/>
    </xf>
    <xf numFmtId="9" fontId="3" fillId="36" borderId="19" xfId="0" applyNumberFormat="1" applyFont="1" applyFill="1" applyBorder="1" applyAlignment="1" applyProtection="1">
      <alignment horizontal="center" vertical="center"/>
      <protection/>
    </xf>
    <xf numFmtId="9" fontId="14" fillId="36" borderId="32" xfId="0" applyNumberFormat="1" applyFont="1" applyFill="1" applyBorder="1" applyAlignment="1" applyProtection="1">
      <alignment horizontal="center" vertical="center"/>
      <protection/>
    </xf>
    <xf numFmtId="9" fontId="14" fillId="36" borderId="46" xfId="0" applyNumberFormat="1" applyFont="1" applyFill="1" applyBorder="1" applyAlignment="1" applyProtection="1">
      <alignment horizontal="center" vertical="center"/>
      <protection/>
    </xf>
    <xf numFmtId="9" fontId="14" fillId="36" borderId="18" xfId="0" applyNumberFormat="1" applyFont="1" applyFill="1" applyBorder="1" applyAlignment="1" applyProtection="1">
      <alignment horizontal="center" vertical="center"/>
      <protection/>
    </xf>
    <xf numFmtId="9" fontId="14" fillId="36" borderId="19" xfId="0" applyNumberFormat="1" applyFont="1" applyFill="1" applyBorder="1" applyAlignment="1" applyProtection="1">
      <alignment horizontal="center" vertical="center"/>
      <protection/>
    </xf>
    <xf numFmtId="9" fontId="14" fillId="36" borderId="45" xfId="0" applyNumberFormat="1" applyFont="1" applyFill="1" applyBorder="1" applyAlignment="1" applyProtection="1">
      <alignment horizontal="center" vertical="center"/>
      <protection/>
    </xf>
    <xf numFmtId="166" fontId="4" fillId="30" borderId="40" xfId="0" applyNumberFormat="1" applyFont="1" applyFill="1" applyBorder="1" applyAlignment="1" applyProtection="1">
      <alignment horizontal="right" vertical="center"/>
      <protection locked="0"/>
    </xf>
    <xf numFmtId="166" fontId="4" fillId="30" borderId="51" xfId="0" applyNumberFormat="1" applyFont="1" applyFill="1" applyBorder="1" applyAlignment="1" applyProtection="1">
      <alignment horizontal="right" vertical="center"/>
      <protection locked="0"/>
    </xf>
    <xf numFmtId="166" fontId="4" fillId="34" borderId="36" xfId="0" applyNumberFormat="1" applyFont="1" applyFill="1" applyBorder="1" applyAlignment="1" applyProtection="1">
      <alignment horizontal="right" vertical="center"/>
      <protection/>
    </xf>
    <xf numFmtId="166" fontId="4" fillId="34" borderId="43" xfId="0" applyNumberFormat="1" applyFont="1" applyFill="1" applyBorder="1" applyAlignment="1" applyProtection="1">
      <alignment horizontal="right" vertical="center"/>
      <protection/>
    </xf>
    <xf numFmtId="166" fontId="4" fillId="30" borderId="35" xfId="0" applyNumberFormat="1" applyFont="1" applyFill="1" applyBorder="1" applyAlignment="1" applyProtection="1">
      <alignment horizontal="right" vertical="center"/>
      <protection locked="0"/>
    </xf>
    <xf numFmtId="166" fontId="4" fillId="30" borderId="52" xfId="0" applyNumberFormat="1" applyFont="1" applyFill="1" applyBorder="1" applyAlignment="1" applyProtection="1">
      <alignment horizontal="right" vertical="center"/>
      <protection locked="0"/>
    </xf>
    <xf numFmtId="166" fontId="4" fillId="34" borderId="35" xfId="0" applyNumberFormat="1" applyFont="1" applyFill="1" applyBorder="1" applyAlignment="1" applyProtection="1">
      <alignment horizontal="right" vertical="center"/>
      <protection/>
    </xf>
    <xf numFmtId="166" fontId="4" fillId="34" borderId="52" xfId="0" applyNumberFormat="1" applyFont="1" applyFill="1" applyBorder="1" applyAlignment="1" applyProtection="1">
      <alignment horizontal="right" vertical="center"/>
      <protection/>
    </xf>
    <xf numFmtId="166" fontId="4" fillId="30" borderId="24" xfId="0" applyNumberFormat="1" applyFont="1" applyFill="1" applyBorder="1" applyAlignment="1" applyProtection="1">
      <alignment horizontal="right" vertical="center"/>
      <protection locked="0"/>
    </xf>
    <xf numFmtId="166" fontId="4" fillId="30" borderId="26" xfId="0" applyNumberFormat="1" applyFont="1" applyFill="1" applyBorder="1" applyAlignment="1" applyProtection="1">
      <alignment horizontal="right" vertical="center"/>
      <protection locked="0"/>
    </xf>
    <xf numFmtId="0" fontId="4" fillId="34" borderId="53" xfId="50" applyFont="1" applyFill="1" applyBorder="1" applyAlignment="1" applyProtection="1">
      <alignment horizontal="left" vertical="center"/>
      <protection/>
    </xf>
    <xf numFmtId="0" fontId="4" fillId="34" borderId="54" xfId="50" applyFont="1" applyFill="1" applyBorder="1" applyAlignment="1" applyProtection="1">
      <alignment horizontal="left" vertical="center"/>
      <protection/>
    </xf>
    <xf numFmtId="0" fontId="4" fillId="34" borderId="37" xfId="50" applyFont="1" applyFill="1" applyBorder="1" applyAlignment="1">
      <alignment horizontal="right"/>
      <protection/>
    </xf>
    <xf numFmtId="0" fontId="2" fillId="34" borderId="55" xfId="50" applyFont="1" applyFill="1" applyBorder="1" applyAlignment="1">
      <alignment wrapText="1"/>
      <protection/>
    </xf>
    <xf numFmtId="0" fontId="3" fillId="34" borderId="0" xfId="0" applyFont="1" applyFill="1" applyBorder="1" applyAlignment="1" applyProtection="1">
      <alignment vertical="center"/>
      <protection/>
    </xf>
    <xf numFmtId="1" fontId="0" fillId="0" borderId="0" xfId="0" applyNumberFormat="1" applyAlignment="1" applyProtection="1">
      <alignment/>
      <protection/>
    </xf>
    <xf numFmtId="0" fontId="3" fillId="34" borderId="0" xfId="0" applyFont="1" applyFill="1" applyBorder="1" applyAlignment="1" applyProtection="1">
      <alignment horizontal="center" vertical="center"/>
      <protection/>
    </xf>
    <xf numFmtId="0" fontId="4" fillId="34" borderId="10" xfId="50" applyFont="1" applyFill="1" applyBorder="1" applyProtection="1">
      <alignment/>
      <protection/>
    </xf>
    <xf numFmtId="0" fontId="4" fillId="34" borderId="11" xfId="50" applyFont="1" applyFill="1" applyBorder="1" applyProtection="1">
      <alignment/>
      <protection/>
    </xf>
    <xf numFmtId="0" fontId="4" fillId="34" borderId="11" xfId="0" applyFont="1" applyFill="1" applyBorder="1" applyAlignment="1" applyProtection="1">
      <alignment/>
      <protection/>
    </xf>
    <xf numFmtId="0" fontId="4" fillId="34" borderId="12" xfId="0" applyFont="1" applyFill="1" applyBorder="1" applyAlignment="1" applyProtection="1">
      <alignment/>
      <protection/>
    </xf>
    <xf numFmtId="0" fontId="4" fillId="0" borderId="0" xfId="0" applyFont="1" applyAlignment="1" applyProtection="1">
      <alignment/>
      <protection/>
    </xf>
    <xf numFmtId="0" fontId="4" fillId="34" borderId="13" xfId="50" applyFont="1" applyFill="1" applyBorder="1" applyProtection="1">
      <alignment/>
      <protection/>
    </xf>
    <xf numFmtId="0" fontId="4" fillId="34" borderId="14" xfId="50" applyFont="1" applyFill="1" applyBorder="1" applyProtection="1">
      <alignment/>
      <protection/>
    </xf>
    <xf numFmtId="0" fontId="4" fillId="0" borderId="0" xfId="50" applyFont="1" applyProtection="1">
      <alignment/>
      <protection/>
    </xf>
    <xf numFmtId="0" fontId="4" fillId="34" borderId="13" xfId="0" applyFont="1" applyFill="1" applyBorder="1" applyAlignment="1" applyProtection="1">
      <alignment vertical="center"/>
      <protection/>
    </xf>
    <xf numFmtId="0" fontId="4" fillId="34" borderId="14"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Fill="1" applyAlignment="1" applyProtection="1">
      <alignment vertical="center"/>
      <protection/>
    </xf>
    <xf numFmtId="0" fontId="4" fillId="0" borderId="0" xfId="56"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3"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protection/>
    </xf>
    <xf numFmtId="0" fontId="4" fillId="0" borderId="0" xfId="56" applyFont="1" applyBorder="1" applyAlignment="1" applyProtection="1">
      <alignment horizontal="left" vertical="center"/>
      <protection/>
    </xf>
    <xf numFmtId="0" fontId="4" fillId="0" borderId="0" xfId="56" applyFont="1" applyBorder="1" applyAlignment="1" applyProtection="1">
      <alignment vertical="center"/>
      <protection/>
    </xf>
    <xf numFmtId="0" fontId="3" fillId="0" borderId="0" xfId="53" applyFont="1" applyFill="1" applyBorder="1" applyAlignment="1" applyProtection="1">
      <alignment vertical="center"/>
      <protection/>
    </xf>
    <xf numFmtId="0" fontId="4" fillId="0" borderId="0" xfId="54" applyFont="1" applyBorder="1" applyAlignment="1" applyProtection="1">
      <alignment horizontal="left" vertical="center"/>
      <protection/>
    </xf>
    <xf numFmtId="0" fontId="4" fillId="34" borderId="15" xfId="0" applyFont="1" applyFill="1" applyBorder="1" applyAlignment="1" applyProtection="1">
      <alignment vertical="center"/>
      <protection/>
    </xf>
    <xf numFmtId="0" fontId="4" fillId="34" borderId="16" xfId="50" applyFont="1" applyFill="1" applyBorder="1" applyAlignment="1" applyProtection="1">
      <alignment horizontal="left" vertical="center"/>
      <protection/>
    </xf>
    <xf numFmtId="0" fontId="4" fillId="34" borderId="16" xfId="56" applyFont="1" applyFill="1" applyBorder="1" applyAlignment="1" applyProtection="1">
      <alignment vertical="center" wrapText="1"/>
      <protection/>
    </xf>
    <xf numFmtId="0" fontId="4" fillId="34" borderId="16" xfId="0" applyFont="1" applyFill="1" applyBorder="1" applyAlignment="1" applyProtection="1">
      <alignment vertical="center"/>
      <protection/>
    </xf>
    <xf numFmtId="0" fontId="4" fillId="34" borderId="17"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56" applyFont="1" applyFill="1" applyBorder="1" applyAlignment="1" applyProtection="1">
      <alignment vertical="center" wrapText="1"/>
      <protection/>
    </xf>
    <xf numFmtId="0" fontId="4" fillId="0" borderId="0" xfId="56" applyFont="1" applyBorder="1" applyAlignment="1" applyProtection="1">
      <alignment vertical="center" wrapText="1"/>
      <protection/>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wrapText="1"/>
      <protection/>
    </xf>
    <xf numFmtId="49" fontId="4" fillId="0" borderId="0" xfId="54" applyNumberFormat="1" applyFont="1" applyFill="1" applyAlignment="1" applyProtection="1">
      <alignment horizontal="left" vertical="center"/>
      <protection/>
    </xf>
    <xf numFmtId="0" fontId="4" fillId="0" borderId="0" xfId="56" applyFont="1" applyAlignment="1" applyProtection="1">
      <alignment horizontal="left" vertical="center"/>
      <protection/>
    </xf>
    <xf numFmtId="0" fontId="4" fillId="0" borderId="0" xfId="50" applyFont="1" applyAlignment="1" applyProtection="1">
      <alignment horizontal="right" vertical="center"/>
      <protection/>
    </xf>
    <xf numFmtId="0" fontId="4" fillId="0" borderId="0" xfId="50" applyFont="1" applyAlignment="1" applyProtection="1">
      <alignment vertical="center"/>
      <protection/>
    </xf>
    <xf numFmtId="0" fontId="4" fillId="0" borderId="0" xfId="0" applyFont="1" applyFill="1" applyBorder="1" applyAlignment="1" applyProtection="1">
      <alignment vertical="center" wrapText="1"/>
      <protection/>
    </xf>
    <xf numFmtId="0" fontId="4" fillId="0" borderId="0" xfId="55" applyFont="1" applyFill="1" applyBorder="1" applyAlignment="1" applyProtection="1">
      <alignment horizontal="left" vertical="center" wrapText="1"/>
      <protection/>
    </xf>
    <xf numFmtId="0" fontId="4" fillId="0" borderId="0" xfId="55" applyFont="1" applyFill="1" applyBorder="1" applyAlignment="1" applyProtection="1">
      <alignment horizontal="left" vertical="center"/>
      <protection/>
    </xf>
    <xf numFmtId="0" fontId="4" fillId="0" borderId="0" xfId="54" applyFont="1" applyFill="1" applyBorder="1" applyAlignment="1" applyProtection="1">
      <alignment horizontal="left" vertical="center"/>
      <protection/>
    </xf>
    <xf numFmtId="0" fontId="4" fillId="0" borderId="0" xfId="56" applyFont="1" applyFill="1" applyBorder="1" applyAlignment="1" applyProtection="1">
      <alignment vertical="center"/>
      <protection/>
    </xf>
    <xf numFmtId="0" fontId="3" fillId="0" borderId="0" xfId="56" applyFont="1" applyFill="1" applyBorder="1" applyAlignment="1" applyProtection="1">
      <alignment vertical="center"/>
      <protection/>
    </xf>
    <xf numFmtId="0" fontId="3" fillId="0" borderId="0" xfId="56" applyFont="1" applyFill="1" applyBorder="1" applyAlignment="1" applyProtection="1">
      <alignment horizontal="left" vertical="center"/>
      <protection/>
    </xf>
    <xf numFmtId="0" fontId="17" fillId="0" borderId="0" xfId="56" applyFont="1" applyFill="1" applyBorder="1" applyAlignment="1" applyProtection="1">
      <alignment horizontal="left" vertical="center"/>
      <protection/>
    </xf>
    <xf numFmtId="0" fontId="18" fillId="0" borderId="0" xfId="56" applyFont="1" applyFill="1" applyBorder="1" applyAlignment="1" applyProtection="1">
      <alignment horizontal="left" vertical="center"/>
      <protection/>
    </xf>
    <xf numFmtId="0" fontId="4" fillId="0" borderId="0" xfId="50" applyFont="1" applyFill="1" applyBorder="1" applyAlignment="1" applyProtection="1">
      <alignment horizontal="right" vertical="center"/>
      <protection/>
    </xf>
    <xf numFmtId="0" fontId="4" fillId="0" borderId="0" xfId="50" applyFont="1" applyFill="1" applyBorder="1" applyAlignment="1" applyProtection="1">
      <alignment horizontal="left" vertical="center"/>
      <protection/>
    </xf>
    <xf numFmtId="49" fontId="4" fillId="0" borderId="0" xfId="54" applyNumberFormat="1" applyFont="1" applyFill="1" applyBorder="1" applyAlignment="1" applyProtection="1">
      <alignment horizontal="left" vertical="center"/>
      <protection/>
    </xf>
    <xf numFmtId="0" fontId="3" fillId="0" borderId="0" xfId="53" applyFont="1" applyFill="1" applyBorder="1" applyAlignment="1" applyProtection="1">
      <alignment vertical="center" wrapText="1"/>
      <protection/>
    </xf>
    <xf numFmtId="0" fontId="4" fillId="0" borderId="0" xfId="50" applyFont="1" applyFill="1" applyBorder="1" applyAlignment="1" applyProtection="1">
      <alignment vertical="center"/>
      <protection/>
    </xf>
    <xf numFmtId="166" fontId="3" fillId="36" borderId="36" xfId="53" applyNumberFormat="1" applyFont="1" applyFill="1" applyBorder="1" applyAlignment="1" applyProtection="1">
      <alignment vertical="center"/>
      <protection/>
    </xf>
    <xf numFmtId="166" fontId="3" fillId="36" borderId="42" xfId="53" applyNumberFormat="1" applyFont="1" applyFill="1" applyBorder="1" applyAlignment="1" applyProtection="1">
      <alignment vertical="center"/>
      <protection/>
    </xf>
    <xf numFmtId="166" fontId="4" fillId="36" borderId="36" xfId="0" applyNumberFormat="1" applyFont="1" applyFill="1" applyBorder="1" applyAlignment="1" applyProtection="1">
      <alignment horizontal="right" vertical="center"/>
      <protection/>
    </xf>
    <xf numFmtId="166" fontId="4" fillId="36" borderId="43" xfId="0" applyNumberFormat="1" applyFont="1" applyFill="1" applyBorder="1" applyAlignment="1" applyProtection="1">
      <alignment horizontal="right" vertical="center"/>
      <protection/>
    </xf>
    <xf numFmtId="166" fontId="3" fillId="36" borderId="36" xfId="0" applyNumberFormat="1" applyFont="1" applyFill="1" applyBorder="1" applyAlignment="1" applyProtection="1">
      <alignment vertical="center"/>
      <protection/>
    </xf>
    <xf numFmtId="166" fontId="3" fillId="36" borderId="43" xfId="0" applyNumberFormat="1" applyFont="1" applyFill="1" applyBorder="1" applyAlignment="1" applyProtection="1">
      <alignment vertical="center"/>
      <protection/>
    </xf>
    <xf numFmtId="166" fontId="3" fillId="36" borderId="24" xfId="0" applyNumberFormat="1" applyFont="1" applyFill="1" applyBorder="1" applyAlignment="1" applyProtection="1">
      <alignment horizontal="center" vertical="center" wrapText="1"/>
      <protection/>
    </xf>
    <xf numFmtId="166" fontId="3" fillId="36" borderId="25" xfId="0" applyNumberFormat="1" applyFont="1" applyFill="1" applyBorder="1" applyAlignment="1" applyProtection="1">
      <alignment horizontal="center" vertical="center" wrapText="1"/>
      <protection/>
    </xf>
    <xf numFmtId="166" fontId="3" fillId="34" borderId="13" xfId="0" applyNumberFormat="1" applyFont="1" applyFill="1" applyBorder="1" applyAlignment="1" applyProtection="1">
      <alignment horizontal="center" vertical="center" wrapText="1"/>
      <protection/>
    </xf>
    <xf numFmtId="166" fontId="3" fillId="34" borderId="0" xfId="0" applyNumberFormat="1" applyFont="1" applyFill="1" applyBorder="1" applyAlignment="1" applyProtection="1">
      <alignment horizontal="center" vertical="center" wrapText="1"/>
      <protection/>
    </xf>
    <xf numFmtId="166" fontId="4" fillId="36" borderId="40" xfId="0" applyNumberFormat="1" applyFont="1" applyFill="1" applyBorder="1" applyAlignment="1" applyProtection="1">
      <alignment horizontal="right" vertical="center"/>
      <protection/>
    </xf>
    <xf numFmtId="166" fontId="4" fillId="36" borderId="44" xfId="0" applyNumberFormat="1" applyFont="1" applyFill="1" applyBorder="1" applyAlignment="1" applyProtection="1">
      <alignment horizontal="right" vertical="center"/>
      <protection/>
    </xf>
    <xf numFmtId="166" fontId="4" fillId="34" borderId="13" xfId="0" applyNumberFormat="1" applyFont="1" applyFill="1" applyBorder="1" applyAlignment="1" applyProtection="1">
      <alignment horizontal="right" vertical="center"/>
      <protection/>
    </xf>
    <xf numFmtId="166" fontId="4" fillId="34" borderId="0" xfId="0" applyNumberFormat="1" applyFont="1" applyFill="1" applyBorder="1" applyAlignment="1" applyProtection="1">
      <alignment horizontal="right" vertical="center"/>
      <protection/>
    </xf>
    <xf numFmtId="166" fontId="3" fillId="34" borderId="13" xfId="0" applyNumberFormat="1" applyFont="1" applyFill="1" applyBorder="1" applyAlignment="1" applyProtection="1">
      <alignment vertical="center"/>
      <protection/>
    </xf>
    <xf numFmtId="166" fontId="3" fillId="34" borderId="0" xfId="0" applyNumberFormat="1" applyFont="1" applyFill="1" applyBorder="1" applyAlignment="1" applyProtection="1">
      <alignment vertical="center"/>
      <protection/>
    </xf>
    <xf numFmtId="166" fontId="4" fillId="36" borderId="35" xfId="0" applyNumberFormat="1" applyFont="1" applyFill="1" applyBorder="1" applyAlignment="1" applyProtection="1">
      <alignment horizontal="right" vertical="center"/>
      <protection locked="0"/>
    </xf>
    <xf numFmtId="166" fontId="4" fillId="36" borderId="52" xfId="0" applyNumberFormat="1" applyFont="1" applyFill="1" applyBorder="1" applyAlignment="1" applyProtection="1">
      <alignment horizontal="right" vertical="center"/>
      <protection locked="0"/>
    </xf>
    <xf numFmtId="166" fontId="4" fillId="36" borderId="24" xfId="0" applyNumberFormat="1" applyFont="1" applyFill="1" applyBorder="1" applyAlignment="1" applyProtection="1">
      <alignment horizontal="right" vertical="center"/>
      <protection locked="0"/>
    </xf>
    <xf numFmtId="166" fontId="4" fillId="36" borderId="26" xfId="0" applyNumberFormat="1" applyFont="1" applyFill="1" applyBorder="1" applyAlignment="1" applyProtection="1">
      <alignment horizontal="right" vertical="center"/>
      <protection locked="0"/>
    </xf>
    <xf numFmtId="0" fontId="4" fillId="34" borderId="56" xfId="50" applyFont="1" applyFill="1" applyBorder="1" applyAlignment="1" applyProtection="1">
      <alignment horizontal="left" vertical="center"/>
      <protection/>
    </xf>
    <xf numFmtId="0" fontId="4" fillId="34" borderId="57" xfId="50" applyFont="1" applyFill="1" applyBorder="1" applyAlignment="1" applyProtection="1">
      <alignment horizontal="left" vertical="center"/>
      <protection/>
    </xf>
    <xf numFmtId="0" fontId="3" fillId="34" borderId="0" xfId="50" applyFont="1" applyFill="1" applyBorder="1" applyAlignment="1">
      <alignment horizontal="left" wrapText="1"/>
      <protection/>
    </xf>
    <xf numFmtId="0" fontId="3" fillId="34" borderId="0" xfId="50" applyFont="1" applyFill="1" applyBorder="1" applyAlignment="1">
      <alignment horizontal="left" vertical="top" wrapText="1"/>
      <protection/>
    </xf>
    <xf numFmtId="167" fontId="13" fillId="34" borderId="0" xfId="46" applyNumberFormat="1" applyFont="1" applyFill="1" applyBorder="1" applyAlignment="1">
      <alignment vertical="center"/>
    </xf>
    <xf numFmtId="0" fontId="2" fillId="34" borderId="58" xfId="0" applyFont="1" applyFill="1" applyBorder="1" applyAlignment="1" applyProtection="1">
      <alignment vertical="center"/>
      <protection/>
    </xf>
    <xf numFmtId="0" fontId="2" fillId="34" borderId="59" xfId="0" applyFont="1" applyFill="1" applyBorder="1" applyAlignment="1" applyProtection="1">
      <alignment vertical="center"/>
      <protection/>
    </xf>
    <xf numFmtId="3" fontId="2" fillId="34" borderId="59" xfId="0" applyNumberFormat="1" applyFont="1" applyFill="1" applyBorder="1" applyAlignment="1" applyProtection="1">
      <alignment vertical="center" wrapText="1"/>
      <protection/>
    </xf>
    <xf numFmtId="49" fontId="2" fillId="34" borderId="60" xfId="0" applyNumberFormat="1" applyFont="1" applyFill="1" applyBorder="1" applyAlignment="1" applyProtection="1">
      <alignment vertical="center" wrapText="1"/>
      <protection/>
    </xf>
    <xf numFmtId="0" fontId="48" fillId="34" borderId="0" xfId="0" applyFont="1" applyFill="1" applyAlignment="1">
      <alignment/>
    </xf>
    <xf numFmtId="0" fontId="48" fillId="34" borderId="14" xfId="0" applyFont="1" applyFill="1" applyBorder="1" applyAlignment="1">
      <alignment/>
    </xf>
    <xf numFmtId="0" fontId="3" fillId="34" borderId="0" xfId="0" applyFont="1" applyFill="1" applyBorder="1" applyAlignment="1">
      <alignment vertical="center"/>
    </xf>
    <xf numFmtId="0" fontId="48" fillId="34" borderId="16" xfId="0" applyFont="1" applyFill="1" applyBorder="1" applyAlignment="1">
      <alignment/>
    </xf>
    <xf numFmtId="0" fontId="48" fillId="34" borderId="17" xfId="0" applyFont="1" applyFill="1" applyBorder="1" applyAlignment="1">
      <alignment/>
    </xf>
    <xf numFmtId="0" fontId="48" fillId="34" borderId="0" xfId="0" applyFont="1" applyFill="1" applyBorder="1" applyAlignment="1">
      <alignment/>
    </xf>
    <xf numFmtId="0" fontId="4" fillId="34" borderId="11" xfId="0" applyFont="1" applyFill="1" applyBorder="1" applyAlignment="1" applyProtection="1">
      <alignment vertical="center"/>
      <protection/>
    </xf>
    <xf numFmtId="0" fontId="4" fillId="34" borderId="12" xfId="0" applyFont="1" applyFill="1" applyBorder="1" applyAlignment="1" applyProtection="1">
      <alignment vertical="center"/>
      <protection/>
    </xf>
    <xf numFmtId="0" fontId="19" fillId="34" borderId="0" xfId="0" applyFont="1" applyFill="1" applyBorder="1" applyAlignment="1" applyProtection="1">
      <alignment vertical="center" wrapText="1"/>
      <protection/>
    </xf>
    <xf numFmtId="0" fontId="19" fillId="34" borderId="14" xfId="0" applyFont="1" applyFill="1" applyBorder="1" applyAlignment="1" applyProtection="1">
      <alignment vertical="center" wrapText="1"/>
      <protection/>
    </xf>
    <xf numFmtId="0" fontId="4" fillId="34" borderId="0" xfId="0" applyFont="1" applyFill="1" applyBorder="1" applyAlignment="1" applyProtection="1">
      <alignment horizontal="center" vertical="center" wrapText="1"/>
      <protection/>
    </xf>
    <xf numFmtId="0" fontId="14" fillId="34" borderId="0" xfId="0" applyFont="1" applyFill="1" applyBorder="1" applyAlignment="1" applyProtection="1">
      <alignment horizontal="center" vertical="center" wrapText="1"/>
      <protection/>
    </xf>
    <xf numFmtId="0" fontId="14" fillId="34" borderId="14" xfId="0" applyFont="1" applyFill="1" applyBorder="1" applyAlignment="1" applyProtection="1">
      <alignment horizontal="center" vertical="center" wrapText="1"/>
      <protection/>
    </xf>
    <xf numFmtId="0" fontId="4" fillId="34" borderId="0" xfId="0" applyFont="1" applyFill="1" applyBorder="1" applyAlignment="1" applyProtection="1" quotePrefix="1">
      <alignment vertical="center" wrapText="1"/>
      <protection/>
    </xf>
    <xf numFmtId="0" fontId="4" fillId="30" borderId="23" xfId="0" applyFont="1" applyFill="1" applyBorder="1" applyAlignment="1" applyProtection="1">
      <alignment horizontal="left" vertical="center" indent="1"/>
      <protection locked="0"/>
    </xf>
    <xf numFmtId="0" fontId="14" fillId="34" borderId="0" xfId="0" applyFont="1" applyFill="1" applyBorder="1" applyAlignment="1" applyProtection="1" quotePrefix="1">
      <alignment vertical="center" wrapText="1"/>
      <protection/>
    </xf>
    <xf numFmtId="0" fontId="14" fillId="34" borderId="14" xfId="0" applyFont="1" applyFill="1" applyBorder="1" applyAlignment="1" applyProtection="1" quotePrefix="1">
      <alignment vertical="center" wrapText="1"/>
      <protection/>
    </xf>
    <xf numFmtId="49" fontId="4" fillId="30" borderId="23" xfId="0" applyNumberFormat="1" applyFont="1" applyFill="1" applyBorder="1" applyAlignment="1" applyProtection="1">
      <alignment horizontal="left" vertical="center" indent="1"/>
      <protection locked="0"/>
    </xf>
    <xf numFmtId="0" fontId="4" fillId="34" borderId="0" xfId="0" applyFont="1" applyFill="1" applyBorder="1" applyAlignment="1" applyProtection="1">
      <alignment horizontal="center" vertical="center"/>
      <protection/>
    </xf>
    <xf numFmtId="3" fontId="2" fillId="34" borderId="0" xfId="0" applyNumberFormat="1" applyFont="1" applyFill="1" applyBorder="1" applyAlignment="1" applyProtection="1">
      <alignment vertical="center" wrapText="1"/>
      <protection locked="0"/>
    </xf>
    <xf numFmtId="0" fontId="13" fillId="34" borderId="32" xfId="0" applyFont="1" applyFill="1" applyBorder="1" applyAlignment="1">
      <alignment wrapText="1"/>
    </xf>
    <xf numFmtId="0" fontId="4" fillId="34" borderId="0" xfId="0" applyFont="1" applyFill="1" applyBorder="1" applyAlignment="1">
      <alignment horizontal="left" wrapText="1"/>
    </xf>
    <xf numFmtId="0" fontId="4" fillId="34" borderId="20" xfId="0" applyFont="1" applyFill="1" applyBorder="1" applyAlignment="1" applyProtection="1">
      <alignment horizontal="left" vertical="center" wrapText="1" indent="1"/>
      <protection/>
    </xf>
    <xf numFmtId="0" fontId="4" fillId="34" borderId="22" xfId="0" applyFont="1" applyFill="1" applyBorder="1" applyAlignment="1" applyProtection="1">
      <alignment horizontal="left" vertical="center" wrapText="1" indent="1"/>
      <protection/>
    </xf>
    <xf numFmtId="0" fontId="4" fillId="34" borderId="50" xfId="0" applyFont="1" applyFill="1" applyBorder="1" applyAlignment="1" applyProtection="1">
      <alignment horizontal="left" vertical="center" wrapText="1" indent="1"/>
      <protection/>
    </xf>
    <xf numFmtId="0" fontId="70" fillId="36" borderId="0" xfId="0" applyFont="1" applyFill="1" applyBorder="1" applyAlignment="1">
      <alignment horizontal="center" vertical="center"/>
    </xf>
    <xf numFmtId="0" fontId="54" fillId="34" borderId="0" xfId="0" applyFont="1" applyFill="1" applyBorder="1" applyAlignment="1">
      <alignment/>
    </xf>
    <xf numFmtId="0" fontId="54" fillId="34" borderId="0" xfId="0" applyFont="1" applyFill="1" applyBorder="1" applyAlignment="1">
      <alignment vertical="center"/>
    </xf>
    <xf numFmtId="0" fontId="54" fillId="34" borderId="0" xfId="0" applyFont="1" applyFill="1" applyBorder="1" applyAlignment="1" quotePrefix="1">
      <alignment/>
    </xf>
    <xf numFmtId="0" fontId="48" fillId="34" borderId="13" xfId="0" applyFont="1" applyFill="1" applyBorder="1" applyAlignment="1">
      <alignment/>
    </xf>
    <xf numFmtId="0" fontId="48" fillId="34" borderId="15" xfId="0" applyFont="1" applyFill="1" applyBorder="1" applyAlignment="1">
      <alignment/>
    </xf>
    <xf numFmtId="0" fontId="2" fillId="34" borderId="10" xfId="50" applyFont="1" applyFill="1" applyBorder="1">
      <alignment/>
      <protection/>
    </xf>
    <xf numFmtId="0" fontId="2" fillId="34" borderId="11" xfId="50" applyFont="1" applyFill="1" applyBorder="1" applyAlignment="1">
      <alignment horizontal="right"/>
      <protection/>
    </xf>
    <xf numFmtId="0" fontId="2" fillId="34" borderId="11" xfId="50" applyFont="1" applyFill="1" applyBorder="1" applyAlignment="1">
      <alignment wrapText="1"/>
      <protection/>
    </xf>
    <xf numFmtId="167" fontId="2" fillId="34" borderId="61" xfId="46" applyNumberFormat="1" applyFont="1" applyFill="1" applyBorder="1" applyAlignment="1">
      <alignment/>
    </xf>
    <xf numFmtId="167" fontId="2" fillId="34" borderId="11" xfId="46" applyNumberFormat="1" applyFont="1" applyFill="1" applyBorder="1" applyAlignment="1">
      <alignment/>
    </xf>
    <xf numFmtId="0" fontId="2" fillId="34" borderId="11" xfId="50" applyFont="1" applyFill="1" applyBorder="1" applyAlignment="1">
      <alignment horizontal="center"/>
      <protection/>
    </xf>
    <xf numFmtId="0" fontId="2" fillId="34" borderId="11" xfId="50" applyFont="1" applyFill="1" applyBorder="1">
      <alignment/>
      <protection/>
    </xf>
    <xf numFmtId="0" fontId="2" fillId="34" borderId="13" xfId="50" applyFont="1" applyFill="1" applyBorder="1">
      <alignment/>
      <protection/>
    </xf>
    <xf numFmtId="167" fontId="2" fillId="34" borderId="0" xfId="46" applyNumberFormat="1" applyFont="1" applyFill="1" applyBorder="1" applyAlignment="1">
      <alignment/>
    </xf>
    <xf numFmtId="0" fontId="2" fillId="34" borderId="0" xfId="50" applyFont="1" applyFill="1" applyBorder="1" applyAlignment="1">
      <alignment horizontal="right"/>
      <protection/>
    </xf>
    <xf numFmtId="0" fontId="7" fillId="34" borderId="13" xfId="51" applyFont="1" applyFill="1" applyBorder="1" applyAlignment="1">
      <alignment horizontal="left" vertical="center"/>
      <protection/>
    </xf>
    <xf numFmtId="0" fontId="3" fillId="34" borderId="0" xfId="50" applyFont="1" applyFill="1" applyBorder="1">
      <alignment/>
      <protection/>
    </xf>
    <xf numFmtId="0" fontId="3" fillId="34" borderId="0" xfId="51" applyFont="1" applyFill="1" applyBorder="1" applyAlignment="1">
      <alignment horizontal="left" vertical="center"/>
      <protection/>
    </xf>
    <xf numFmtId="0" fontId="7" fillId="34" borderId="0" xfId="51" applyFont="1" applyFill="1" applyBorder="1" applyAlignment="1">
      <alignment horizontal="center" vertical="center"/>
      <protection/>
    </xf>
    <xf numFmtId="0" fontId="7" fillId="34" borderId="0" xfId="51" applyFont="1" applyFill="1" applyBorder="1" applyAlignment="1">
      <alignment horizontal="left" vertical="center"/>
      <protection/>
    </xf>
    <xf numFmtId="0" fontId="2" fillId="34" borderId="13" xfId="51" applyFont="1" applyFill="1" applyBorder="1" applyAlignment="1">
      <alignment horizontal="left"/>
      <protection/>
    </xf>
    <xf numFmtId="0" fontId="2" fillId="34" borderId="0" xfId="51" applyFont="1" applyFill="1" applyBorder="1" applyAlignment="1">
      <alignment horizontal="left"/>
      <protection/>
    </xf>
    <xf numFmtId="0" fontId="2" fillId="34" borderId="13" xfId="51" applyFont="1" applyFill="1" applyBorder="1" applyAlignment="1">
      <alignment vertical="center" wrapText="1"/>
      <protection/>
    </xf>
    <xf numFmtId="0" fontId="2" fillId="34" borderId="13" xfId="51" applyFont="1" applyFill="1" applyBorder="1">
      <alignment/>
      <protection/>
    </xf>
    <xf numFmtId="0" fontId="2" fillId="34" borderId="13" xfId="52" applyFont="1" applyFill="1" applyBorder="1" applyAlignment="1">
      <alignment vertical="center" wrapText="1"/>
      <protection/>
    </xf>
    <xf numFmtId="0" fontId="2" fillId="34" borderId="13" xfId="50" applyFont="1" applyFill="1" applyBorder="1" applyAlignment="1">
      <alignment vertical="center"/>
      <protection/>
    </xf>
    <xf numFmtId="0" fontId="13" fillId="34" borderId="0" xfId="52" applyFont="1" applyFill="1" applyBorder="1" applyAlignment="1">
      <alignment horizontal="left" vertical="center" wrapText="1"/>
      <protection/>
    </xf>
    <xf numFmtId="0" fontId="7" fillId="34" borderId="13" xfId="50" applyFont="1" applyFill="1" applyBorder="1" applyAlignment="1">
      <alignment horizontal="center" vertical="center" wrapText="1"/>
      <protection/>
    </xf>
    <xf numFmtId="0" fontId="2" fillId="34" borderId="13" xfId="50" applyFont="1" applyFill="1" applyBorder="1" applyAlignment="1">
      <alignment vertical="center" wrapText="1"/>
      <protection/>
    </xf>
    <xf numFmtId="0" fontId="2" fillId="34" borderId="0" xfId="50" applyFont="1" applyFill="1" applyBorder="1" applyAlignment="1">
      <alignment horizontal="center" vertical="center" wrapText="1"/>
      <protection/>
    </xf>
    <xf numFmtId="0" fontId="2" fillId="34" borderId="0" xfId="50" applyFont="1" applyFill="1" applyBorder="1" applyAlignment="1">
      <alignment vertical="center" wrapText="1"/>
      <protection/>
    </xf>
    <xf numFmtId="0" fontId="4" fillId="34" borderId="0" xfId="50" applyFont="1" applyFill="1" applyBorder="1">
      <alignment/>
      <protection/>
    </xf>
    <xf numFmtId="0" fontId="4" fillId="34" borderId="0" xfId="50" applyFont="1" applyFill="1" applyBorder="1" applyAlignment="1">
      <alignment wrapText="1"/>
      <protection/>
    </xf>
    <xf numFmtId="167" fontId="4" fillId="34" borderId="0" xfId="46" applyNumberFormat="1" applyFont="1" applyFill="1" applyBorder="1" applyAlignment="1">
      <alignment horizontal="center"/>
    </xf>
    <xf numFmtId="0" fontId="2" fillId="34" borderId="13" xfId="53" applyFont="1" applyFill="1" applyBorder="1" applyAlignment="1">
      <alignment vertical="center" wrapText="1"/>
      <protection/>
    </xf>
    <xf numFmtId="0" fontId="13" fillId="34" borderId="0" xfId="53" applyFont="1" applyFill="1" applyBorder="1" applyAlignment="1">
      <alignment horizontal="left" vertical="center" wrapText="1"/>
      <protection/>
    </xf>
    <xf numFmtId="0" fontId="2" fillId="34" borderId="13" xfId="53" applyFont="1" applyFill="1" applyBorder="1" applyAlignment="1">
      <alignment horizontal="left" wrapText="1"/>
      <protection/>
    </xf>
    <xf numFmtId="0" fontId="6" fillId="34" borderId="13" xfId="53" applyFont="1" applyFill="1" applyBorder="1" applyAlignment="1">
      <alignment vertical="center" wrapText="1"/>
      <protection/>
    </xf>
    <xf numFmtId="0" fontId="6" fillId="34" borderId="0" xfId="53" applyFont="1" applyFill="1" applyBorder="1" applyAlignment="1">
      <alignment vertical="center" wrapText="1"/>
      <protection/>
    </xf>
    <xf numFmtId="0" fontId="6" fillId="34" borderId="0" xfId="53" applyFont="1" applyFill="1" applyBorder="1" applyAlignment="1">
      <alignment horizontal="center" vertical="center" wrapText="1"/>
      <protection/>
    </xf>
    <xf numFmtId="0" fontId="2" fillId="34" borderId="13" xfId="53" applyFont="1" applyFill="1" applyBorder="1" applyAlignment="1">
      <alignment wrapText="1"/>
      <protection/>
    </xf>
    <xf numFmtId="0" fontId="4" fillId="34" borderId="0" xfId="50" applyFont="1" applyFill="1" applyBorder="1" applyAlignment="1">
      <alignment horizontal="right"/>
      <protection/>
    </xf>
    <xf numFmtId="0" fontId="3" fillId="34" borderId="0" xfId="54" applyFont="1" applyFill="1" applyBorder="1" applyAlignment="1">
      <alignment horizontal="left"/>
      <protection/>
    </xf>
    <xf numFmtId="0" fontId="4" fillId="34" borderId="0" xfId="54" applyFont="1" applyFill="1" applyBorder="1" applyAlignment="1">
      <alignment wrapText="1"/>
      <protection/>
    </xf>
    <xf numFmtId="0" fontId="6" fillId="34" borderId="13" xfId="50" applyFont="1" applyFill="1" applyBorder="1">
      <alignment/>
      <protection/>
    </xf>
    <xf numFmtId="0" fontId="6" fillId="34" borderId="0" xfId="50" applyFont="1" applyFill="1" applyBorder="1">
      <alignment/>
      <protection/>
    </xf>
    <xf numFmtId="0" fontId="4" fillId="34" borderId="0" xfId="54" applyFont="1" applyFill="1" applyBorder="1" applyAlignment="1">
      <alignment horizontal="left"/>
      <protection/>
    </xf>
    <xf numFmtId="0" fontId="4" fillId="34" borderId="0" xfId="55" applyFont="1" applyFill="1" applyBorder="1" applyAlignment="1">
      <alignment horizontal="left" vertical="center" wrapText="1"/>
      <protection/>
    </xf>
    <xf numFmtId="0" fontId="4" fillId="34" borderId="0" xfId="55" applyFont="1" applyFill="1" applyBorder="1" applyAlignment="1">
      <alignment horizontal="left" vertical="center"/>
      <protection/>
    </xf>
    <xf numFmtId="0" fontId="4" fillId="34" borderId="0" xfId="56" applyFont="1" applyFill="1" applyBorder="1" applyAlignment="1">
      <alignment wrapText="1"/>
      <protection/>
    </xf>
    <xf numFmtId="0" fontId="6" fillId="34" borderId="0" xfId="50" applyFont="1" applyFill="1" applyBorder="1" applyAlignment="1">
      <alignment horizontal="center"/>
      <protection/>
    </xf>
    <xf numFmtId="0" fontId="13" fillId="34" borderId="0" xfId="61" applyFont="1" applyFill="1" applyBorder="1" applyAlignment="1">
      <alignment horizontal="left" vertical="center"/>
      <protection/>
    </xf>
    <xf numFmtId="0" fontId="2" fillId="34" borderId="13" xfId="56" applyFont="1" applyFill="1" applyBorder="1" applyAlignment="1">
      <alignment vertical="center" wrapText="1"/>
      <protection/>
    </xf>
    <xf numFmtId="0" fontId="2" fillId="34" borderId="0" xfId="56" applyFont="1" applyFill="1" applyBorder="1" applyAlignment="1">
      <alignment horizontal="center" vertical="center" wrapText="1"/>
      <protection/>
    </xf>
    <xf numFmtId="0" fontId="14" fillId="34" borderId="0" xfId="56" applyFont="1" applyFill="1" applyBorder="1" applyAlignment="1">
      <alignment horizontal="left" vertical="center"/>
      <protection/>
    </xf>
    <xf numFmtId="0" fontId="4" fillId="34" borderId="0" xfId="56" applyFont="1" applyFill="1" applyBorder="1" applyAlignment="1">
      <alignment horizontal="left" vertical="center"/>
      <protection/>
    </xf>
    <xf numFmtId="0" fontId="2" fillId="34" borderId="15" xfId="50" applyFont="1" applyFill="1" applyBorder="1">
      <alignment/>
      <protection/>
    </xf>
    <xf numFmtId="0" fontId="2" fillId="34" borderId="12" xfId="50" applyFont="1" applyFill="1" applyBorder="1">
      <alignment/>
      <protection/>
    </xf>
    <xf numFmtId="0" fontId="4" fillId="34" borderId="0" xfId="0" applyFont="1" applyFill="1" applyBorder="1" applyAlignment="1">
      <alignment horizontal="left" vertical="center" wrapText="1"/>
    </xf>
    <xf numFmtId="0" fontId="14" fillId="34" borderId="13" xfId="0" applyFont="1" applyFill="1" applyBorder="1" applyAlignment="1" applyProtection="1">
      <alignment vertical="center"/>
      <protection/>
    </xf>
    <xf numFmtId="0" fontId="14" fillId="34" borderId="0" xfId="54" applyFont="1" applyFill="1" applyBorder="1" applyAlignment="1" applyProtection="1">
      <alignment horizontal="left" vertical="center" wrapText="1"/>
      <protection/>
    </xf>
    <xf numFmtId="166" fontId="14" fillId="34" borderId="40" xfId="0" applyNumberFormat="1" applyFont="1" applyFill="1" applyBorder="1" applyAlignment="1" applyProtection="1">
      <alignment horizontal="right" vertical="center"/>
      <protection/>
    </xf>
    <xf numFmtId="166" fontId="14" fillId="34" borderId="44" xfId="0" applyNumberFormat="1" applyFont="1" applyFill="1" applyBorder="1" applyAlignment="1" applyProtection="1">
      <alignment horizontal="right" vertical="center"/>
      <protection/>
    </xf>
    <xf numFmtId="0" fontId="14" fillId="34" borderId="14"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protection/>
    </xf>
    <xf numFmtId="166" fontId="14" fillId="34" borderId="32" xfId="0" applyNumberFormat="1" applyFont="1" applyFill="1" applyBorder="1" applyAlignment="1" applyProtection="1">
      <alignment horizontal="right" vertical="center"/>
      <protection/>
    </xf>
    <xf numFmtId="166" fontId="14" fillId="34" borderId="41" xfId="0" applyNumberFormat="1" applyFont="1" applyFill="1" applyBorder="1" applyAlignment="1" applyProtection="1">
      <alignment horizontal="right" vertical="center"/>
      <protection/>
    </xf>
    <xf numFmtId="0" fontId="14" fillId="0" borderId="0" xfId="53" applyFont="1" applyFill="1" applyBorder="1" applyAlignment="1" applyProtection="1">
      <alignment vertical="center"/>
      <protection/>
    </xf>
    <xf numFmtId="0" fontId="2" fillId="30" borderId="62" xfId="0" applyFont="1" applyFill="1" applyBorder="1" applyAlignment="1" applyProtection="1">
      <alignment vertical="center"/>
      <protection locked="0"/>
    </xf>
    <xf numFmtId="0" fontId="2" fillId="30" borderId="63" xfId="0" applyFont="1" applyFill="1" applyBorder="1" applyAlignment="1" applyProtection="1">
      <alignment vertical="center"/>
      <protection locked="0"/>
    </xf>
    <xf numFmtId="0" fontId="2" fillId="34" borderId="36" xfId="0" applyFont="1" applyFill="1" applyBorder="1" applyAlignment="1" applyProtection="1">
      <alignment horizontal="center" vertical="center" wrapText="1"/>
      <protection/>
    </xf>
    <xf numFmtId="0" fontId="2" fillId="34" borderId="64" xfId="0" applyFont="1" applyFill="1" applyBorder="1" applyAlignment="1" applyProtection="1">
      <alignment horizontal="center" vertical="center"/>
      <protection/>
    </xf>
    <xf numFmtId="0" fontId="2" fillId="34" borderId="65" xfId="0" applyFont="1" applyFill="1" applyBorder="1" applyAlignment="1" applyProtection="1">
      <alignment horizontal="center" vertical="center" wrapText="1"/>
      <protection/>
    </xf>
    <xf numFmtId="0" fontId="2" fillId="34" borderId="43" xfId="0" applyFont="1" applyFill="1" applyBorder="1" applyAlignment="1" applyProtection="1">
      <alignment horizontal="center" vertical="center" wrapText="1"/>
      <protection/>
    </xf>
    <xf numFmtId="0" fontId="2" fillId="30" borderId="66" xfId="0" applyNumberFormat="1" applyFont="1" applyFill="1" applyBorder="1" applyAlignment="1" applyProtection="1">
      <alignment vertical="center" wrapText="1"/>
      <protection locked="0"/>
    </xf>
    <xf numFmtId="0" fontId="4" fillId="34" borderId="0" xfId="0" applyFont="1" applyFill="1" applyBorder="1" applyAlignment="1">
      <alignment horizontal="left" wrapText="1"/>
    </xf>
    <xf numFmtId="0" fontId="4" fillId="34" borderId="0" xfId="0" applyFont="1" applyFill="1" applyBorder="1" applyAlignment="1">
      <alignment horizontal="left" wrapText="1"/>
    </xf>
    <xf numFmtId="0" fontId="2" fillId="34" borderId="0" xfId="0" applyFont="1" applyFill="1" applyAlignment="1">
      <alignment/>
    </xf>
    <xf numFmtId="0" fontId="48" fillId="34" borderId="13" xfId="0" applyFont="1" applyFill="1" applyBorder="1" applyAlignment="1" applyProtection="1">
      <alignment/>
      <protection/>
    </xf>
    <xf numFmtId="49" fontId="2" fillId="34" borderId="59" xfId="0" applyNumberFormat="1" applyFont="1" applyFill="1" applyBorder="1" applyAlignment="1" applyProtection="1">
      <alignment vertical="center" wrapText="1"/>
      <protection/>
    </xf>
    <xf numFmtId="0" fontId="2" fillId="34" borderId="60" xfId="0" applyFont="1" applyFill="1" applyBorder="1" applyAlignment="1" applyProtection="1">
      <alignment vertical="center" wrapText="1"/>
      <protection/>
    </xf>
    <xf numFmtId="3" fontId="2" fillId="34" borderId="0" xfId="0" applyNumberFormat="1" applyFont="1" applyFill="1" applyBorder="1" applyAlignment="1" applyProtection="1">
      <alignment vertical="center" wrapText="1"/>
      <protection/>
    </xf>
    <xf numFmtId="0" fontId="48" fillId="0" borderId="0" xfId="0" applyFont="1" applyAlignment="1" applyProtection="1">
      <alignment/>
      <protection/>
    </xf>
    <xf numFmtId="0" fontId="4" fillId="34" borderId="0" xfId="0" applyFont="1" applyFill="1" applyBorder="1" applyAlignment="1">
      <alignment horizontal="left" wrapText="1"/>
    </xf>
    <xf numFmtId="166" fontId="4" fillId="30" borderId="56" xfId="46" applyNumberFormat="1" applyFont="1" applyFill="1" applyBorder="1" applyAlignment="1" applyProtection="1">
      <alignment vertical="center"/>
      <protection locked="0"/>
    </xf>
    <xf numFmtId="166" fontId="4" fillId="30" borderId="67" xfId="46" applyNumberFormat="1" applyFont="1" applyFill="1" applyBorder="1" applyAlignment="1" applyProtection="1">
      <alignment vertical="center"/>
      <protection locked="0"/>
    </xf>
    <xf numFmtId="166" fontId="4" fillId="30" borderId="68" xfId="46" applyNumberFormat="1" applyFont="1" applyFill="1" applyBorder="1" applyAlignment="1" applyProtection="1">
      <alignment vertical="center"/>
      <protection locked="0"/>
    </xf>
    <xf numFmtId="166" fontId="4" fillId="30" borderId="69" xfId="46" applyNumberFormat="1" applyFont="1" applyFill="1" applyBorder="1" applyAlignment="1" applyProtection="1">
      <alignment vertical="center"/>
      <protection locked="0"/>
    </xf>
    <xf numFmtId="166" fontId="4" fillId="30" borderId="70" xfId="46" applyNumberFormat="1" applyFont="1" applyFill="1" applyBorder="1" applyAlignment="1" applyProtection="1">
      <alignment vertical="center"/>
      <protection locked="0"/>
    </xf>
    <xf numFmtId="166" fontId="4" fillId="30" borderId="56" xfId="46" applyNumberFormat="1" applyFont="1" applyFill="1" applyBorder="1" applyAlignment="1" applyProtection="1">
      <alignment/>
      <protection locked="0"/>
    </xf>
    <xf numFmtId="166" fontId="4" fillId="30" borderId="67" xfId="46" applyNumberFormat="1" applyFont="1" applyFill="1" applyBorder="1" applyAlignment="1" applyProtection="1">
      <alignment/>
      <protection locked="0"/>
    </xf>
    <xf numFmtId="166" fontId="4" fillId="30" borderId="68" xfId="46" applyNumberFormat="1" applyFont="1" applyFill="1" applyBorder="1" applyAlignment="1" applyProtection="1">
      <alignment/>
      <protection locked="0"/>
    </xf>
    <xf numFmtId="166" fontId="4" fillId="30" borderId="69" xfId="46" applyNumberFormat="1" applyFont="1" applyFill="1" applyBorder="1" applyAlignment="1" applyProtection="1">
      <alignment/>
      <protection locked="0"/>
    </xf>
    <xf numFmtId="166" fontId="4" fillId="30" borderId="70" xfId="46" applyNumberFormat="1" applyFont="1" applyFill="1" applyBorder="1" applyAlignment="1" applyProtection="1">
      <alignment/>
      <protection locked="0"/>
    </xf>
    <xf numFmtId="166" fontId="4" fillId="30" borderId="71" xfId="46" applyNumberFormat="1" applyFont="1" applyFill="1" applyBorder="1" applyAlignment="1" applyProtection="1">
      <alignment vertical="center" wrapText="1"/>
      <protection locked="0"/>
    </xf>
    <xf numFmtId="166" fontId="4" fillId="30" borderId="52" xfId="46" applyNumberFormat="1" applyFont="1" applyFill="1" applyBorder="1" applyAlignment="1" applyProtection="1">
      <alignment vertical="center" wrapText="1"/>
      <protection locked="0"/>
    </xf>
    <xf numFmtId="166" fontId="13" fillId="30" borderId="23" xfId="46" applyNumberFormat="1" applyFont="1" applyFill="1" applyBorder="1" applyAlignment="1" applyProtection="1">
      <alignment vertical="center" wrapText="1"/>
      <protection locked="0"/>
    </xf>
    <xf numFmtId="166" fontId="13" fillId="30" borderId="41" xfId="50" applyNumberFormat="1" applyFont="1" applyFill="1" applyBorder="1" applyAlignment="1" applyProtection="1">
      <alignment vertical="center"/>
      <protection locked="0"/>
    </xf>
    <xf numFmtId="166" fontId="4" fillId="30" borderId="23" xfId="46" applyNumberFormat="1" applyFont="1" applyFill="1" applyBorder="1" applyAlignment="1" applyProtection="1">
      <alignment vertical="center" wrapText="1"/>
      <protection locked="0"/>
    </xf>
    <xf numFmtId="166" fontId="4" fillId="30" borderId="41" xfId="46" applyNumberFormat="1" applyFont="1" applyFill="1" applyBorder="1" applyAlignment="1" applyProtection="1">
      <alignment vertical="center" wrapText="1"/>
      <protection locked="0"/>
    </xf>
    <xf numFmtId="166" fontId="4" fillId="30" borderId="72" xfId="46" applyNumberFormat="1" applyFont="1" applyFill="1" applyBorder="1" applyAlignment="1" applyProtection="1">
      <alignment vertical="center" wrapText="1"/>
      <protection locked="0"/>
    </xf>
    <xf numFmtId="166" fontId="4" fillId="30" borderId="26" xfId="46" applyNumberFormat="1" applyFont="1" applyFill="1" applyBorder="1" applyAlignment="1" applyProtection="1">
      <alignment vertical="center" wrapText="1"/>
      <protection locked="0"/>
    </xf>
    <xf numFmtId="166" fontId="4" fillId="30" borderId="71" xfId="46" applyNumberFormat="1" applyFont="1" applyFill="1" applyBorder="1" applyAlignment="1" applyProtection="1">
      <alignment vertical="center"/>
      <protection locked="0"/>
    </xf>
    <xf numFmtId="166" fontId="4" fillId="30" borderId="23" xfId="46" applyNumberFormat="1" applyFont="1" applyFill="1" applyBorder="1" applyAlignment="1" applyProtection="1">
      <alignment vertical="center"/>
      <protection locked="0"/>
    </xf>
    <xf numFmtId="166" fontId="4" fillId="30" borderId="72" xfId="46" applyNumberFormat="1" applyFont="1" applyFill="1" applyBorder="1" applyAlignment="1" applyProtection="1">
      <alignment vertical="center"/>
      <protection locked="0"/>
    </xf>
    <xf numFmtId="166" fontId="4" fillId="30" borderId="65" xfId="46" applyNumberFormat="1" applyFont="1" applyFill="1" applyBorder="1" applyAlignment="1" applyProtection="1">
      <alignment vertical="center"/>
      <protection locked="0"/>
    </xf>
    <xf numFmtId="166" fontId="4" fillId="30" borderId="43" xfId="46" applyNumberFormat="1" applyFont="1" applyFill="1" applyBorder="1" applyAlignment="1" applyProtection="1">
      <alignment vertical="center"/>
      <protection locked="0"/>
    </xf>
    <xf numFmtId="7" fontId="4" fillId="30" borderId="71" xfId="46" applyNumberFormat="1" applyFont="1" applyFill="1" applyBorder="1" applyAlignment="1" applyProtection="1">
      <alignment vertical="center" wrapText="1"/>
      <protection locked="0"/>
    </xf>
    <xf numFmtId="7" fontId="4" fillId="30" borderId="52" xfId="46" applyNumberFormat="1" applyFont="1" applyFill="1" applyBorder="1" applyAlignment="1" applyProtection="1">
      <alignment vertical="center" wrapText="1"/>
      <protection locked="0"/>
    </xf>
    <xf numFmtId="7" fontId="4" fillId="30" borderId="23" xfId="46" applyNumberFormat="1" applyFont="1" applyFill="1" applyBorder="1" applyAlignment="1" applyProtection="1">
      <alignment vertical="center" wrapText="1"/>
      <protection locked="0"/>
    </xf>
    <xf numFmtId="7" fontId="4" fillId="30" borderId="41" xfId="46" applyNumberFormat="1" applyFont="1" applyFill="1" applyBorder="1" applyAlignment="1" applyProtection="1">
      <alignment vertical="center" wrapText="1"/>
      <protection locked="0"/>
    </xf>
    <xf numFmtId="7" fontId="4" fillId="30" borderId="72" xfId="46" applyNumberFormat="1" applyFont="1" applyFill="1" applyBorder="1" applyAlignment="1" applyProtection="1">
      <alignment vertical="center" wrapText="1"/>
      <protection locked="0"/>
    </xf>
    <xf numFmtId="7" fontId="4" fillId="30" borderId="26" xfId="46" applyNumberFormat="1" applyFont="1" applyFill="1" applyBorder="1" applyAlignment="1" applyProtection="1">
      <alignment vertical="center" wrapText="1"/>
      <protection locked="0"/>
    </xf>
    <xf numFmtId="7" fontId="4" fillId="30" borderId="73" xfId="46" applyNumberFormat="1" applyFont="1" applyFill="1" applyBorder="1" applyAlignment="1" applyProtection="1">
      <alignment vertical="center" wrapText="1"/>
      <protection locked="0"/>
    </xf>
    <xf numFmtId="7" fontId="4" fillId="30" borderId="44" xfId="46" applyNumberFormat="1" applyFont="1" applyFill="1" applyBorder="1" applyAlignment="1" applyProtection="1">
      <alignment vertical="center" wrapText="1"/>
      <protection locked="0"/>
    </xf>
    <xf numFmtId="7" fontId="4" fillId="30" borderId="74" xfId="46" applyNumberFormat="1" applyFont="1" applyFill="1" applyBorder="1" applyAlignment="1" applyProtection="1">
      <alignment vertical="center" wrapText="1"/>
      <protection locked="0"/>
    </xf>
    <xf numFmtId="7" fontId="4" fillId="30" borderId="19" xfId="46" applyNumberFormat="1" applyFont="1" applyFill="1" applyBorder="1" applyAlignment="1" applyProtection="1">
      <alignment vertical="center" wrapText="1"/>
      <protection locked="0"/>
    </xf>
    <xf numFmtId="7" fontId="4" fillId="30" borderId="71" xfId="46" applyNumberFormat="1" applyFont="1" applyFill="1" applyBorder="1" applyAlignment="1" applyProtection="1">
      <alignment vertical="center"/>
      <protection locked="0"/>
    </xf>
    <xf numFmtId="7" fontId="4" fillId="30" borderId="52" xfId="46" applyNumberFormat="1" applyFont="1" applyFill="1" applyBorder="1" applyAlignment="1" applyProtection="1">
      <alignment vertical="center"/>
      <protection locked="0"/>
    </xf>
    <xf numFmtId="7" fontId="4" fillId="30" borderId="23" xfId="46" applyNumberFormat="1" applyFont="1" applyFill="1" applyBorder="1" applyAlignment="1" applyProtection="1">
      <alignment vertical="center"/>
      <protection locked="0"/>
    </xf>
    <xf numFmtId="7" fontId="4" fillId="30" borderId="41" xfId="46" applyNumberFormat="1" applyFont="1" applyFill="1" applyBorder="1" applyAlignment="1" applyProtection="1">
      <alignment vertical="center"/>
      <protection locked="0"/>
    </xf>
    <xf numFmtId="7" fontId="4" fillId="30" borderId="72" xfId="46" applyNumberFormat="1" applyFont="1" applyFill="1" applyBorder="1" applyAlignment="1" applyProtection="1">
      <alignment vertical="center"/>
      <protection locked="0"/>
    </xf>
    <xf numFmtId="7" fontId="4" fillId="30" borderId="26" xfId="46" applyNumberFormat="1" applyFont="1" applyFill="1" applyBorder="1" applyAlignment="1" applyProtection="1">
      <alignment vertical="center"/>
      <protection locked="0"/>
    </xf>
    <xf numFmtId="7" fontId="4" fillId="30" borderId="65" xfId="46" applyNumberFormat="1" applyFont="1" applyFill="1" applyBorder="1" applyAlignment="1" applyProtection="1">
      <alignment vertical="center" wrapText="1"/>
      <protection locked="0"/>
    </xf>
    <xf numFmtId="7" fontId="4" fillId="30" borderId="43" xfId="46" applyNumberFormat="1" applyFont="1" applyFill="1" applyBorder="1" applyAlignment="1" applyProtection="1">
      <alignment vertical="center" wrapText="1"/>
      <protection locked="0"/>
    </xf>
    <xf numFmtId="166" fontId="13" fillId="30" borderId="41" xfId="46" applyNumberFormat="1" applyFont="1" applyFill="1" applyBorder="1" applyAlignment="1" applyProtection="1">
      <alignment vertical="center" wrapText="1"/>
      <protection locked="0"/>
    </xf>
    <xf numFmtId="49" fontId="2" fillId="30" borderId="63" xfId="0" applyNumberFormat="1" applyFont="1" applyFill="1" applyBorder="1" applyAlignment="1" applyProtection="1">
      <alignment horizontal="center" vertical="center" wrapText="1"/>
      <protection locked="0"/>
    </xf>
    <xf numFmtId="49" fontId="2" fillId="30" borderId="62" xfId="0" applyNumberFormat="1" applyFont="1" applyFill="1" applyBorder="1" applyAlignment="1" applyProtection="1">
      <alignment vertical="center" wrapText="1"/>
      <protection locked="0"/>
    </xf>
    <xf numFmtId="0" fontId="48" fillId="34" borderId="10" xfId="0" applyFont="1" applyFill="1" applyBorder="1" applyAlignment="1" applyProtection="1">
      <alignment/>
      <protection locked="0"/>
    </xf>
    <xf numFmtId="0" fontId="2" fillId="30" borderId="66" xfId="0" applyFont="1" applyFill="1" applyBorder="1" applyAlignment="1" applyProtection="1">
      <alignment vertical="center" wrapText="1"/>
      <protection locked="0"/>
    </xf>
    <xf numFmtId="49" fontId="2" fillId="30" borderId="63" xfId="0" applyNumberFormat="1" applyFont="1" applyFill="1" applyBorder="1" applyAlignment="1" applyProtection="1">
      <alignment vertical="center" wrapText="1"/>
      <protection locked="0"/>
    </xf>
    <xf numFmtId="0" fontId="48" fillId="34" borderId="13" xfId="0" applyFont="1" applyFill="1" applyBorder="1" applyAlignment="1" applyProtection="1">
      <alignment/>
      <protection locked="0"/>
    </xf>
    <xf numFmtId="0" fontId="4" fillId="34" borderId="0" xfId="0" applyFont="1" applyFill="1" applyBorder="1" applyAlignment="1">
      <alignment horizontal="left" wrapText="1"/>
    </xf>
    <xf numFmtId="3" fontId="4" fillId="30" borderId="23" xfId="0" applyNumberFormat="1" applyFont="1" applyFill="1" applyBorder="1" applyAlignment="1" applyProtection="1">
      <alignment horizontal="center" vertical="center" wrapText="1"/>
      <protection locked="0"/>
    </xf>
    <xf numFmtId="0" fontId="4" fillId="34" borderId="0" xfId="0" applyFont="1" applyFill="1" applyBorder="1" applyAlignment="1" applyProtection="1">
      <alignment horizontal="left" vertical="center" wrapText="1"/>
      <protection/>
    </xf>
    <xf numFmtId="49" fontId="4" fillId="34" borderId="0" xfId="0" applyNumberFormat="1" applyFont="1" applyFill="1" applyBorder="1" applyAlignment="1" quotePrefix="1">
      <alignment horizontal="left" vertical="center" wrapText="1"/>
    </xf>
    <xf numFmtId="49" fontId="0" fillId="34" borderId="13" xfId="0" applyNumberFormat="1" applyFill="1" applyBorder="1" applyAlignment="1">
      <alignment/>
    </xf>
    <xf numFmtId="49" fontId="73" fillId="36" borderId="0" xfId="0" applyNumberFormat="1" applyFont="1" applyFill="1" applyBorder="1" applyAlignment="1" applyProtection="1">
      <alignment vertical="center"/>
      <protection/>
    </xf>
    <xf numFmtId="49" fontId="73" fillId="36" borderId="0" xfId="0" applyNumberFormat="1" applyFont="1" applyFill="1" applyBorder="1" applyAlignment="1">
      <alignment/>
    </xf>
    <xf numFmtId="49" fontId="74" fillId="36" borderId="0" xfId="0" applyNumberFormat="1" applyFont="1" applyFill="1" applyBorder="1" applyAlignment="1">
      <alignment/>
    </xf>
    <xf numFmtId="49" fontId="74" fillId="34" borderId="0" xfId="0" applyNumberFormat="1" applyFont="1" applyFill="1" applyBorder="1" applyAlignment="1">
      <alignment/>
    </xf>
    <xf numFmtId="49" fontId="0" fillId="34" borderId="0" xfId="0" applyNumberFormat="1" applyFill="1" applyBorder="1" applyAlignment="1">
      <alignment/>
    </xf>
    <xf numFmtId="49" fontId="21" fillId="34" borderId="0" xfId="0" applyNumberFormat="1" applyFont="1" applyFill="1" applyBorder="1" applyAlignment="1" applyProtection="1">
      <alignment vertical="center"/>
      <protection/>
    </xf>
    <xf numFmtId="49" fontId="54" fillId="34" borderId="0" xfId="0" applyNumberFormat="1" applyFont="1" applyFill="1" applyBorder="1" applyAlignment="1" quotePrefix="1">
      <alignment horizontal="left" wrapText="1"/>
    </xf>
    <xf numFmtId="49" fontId="4" fillId="34" borderId="0" xfId="0" applyNumberFormat="1" applyFont="1" applyFill="1" applyBorder="1" applyAlignment="1" applyProtection="1" quotePrefix="1">
      <alignment vertical="center"/>
      <protection/>
    </xf>
    <xf numFmtId="49" fontId="4" fillId="34" borderId="0" xfId="0" applyNumberFormat="1" applyFont="1" applyFill="1" applyBorder="1" applyAlignment="1">
      <alignment/>
    </xf>
    <xf numFmtId="49" fontId="21" fillId="34" borderId="0" xfId="0" applyNumberFormat="1" applyFont="1" applyFill="1" applyBorder="1" applyAlignment="1">
      <alignment/>
    </xf>
    <xf numFmtId="49" fontId="4" fillId="34" borderId="0" xfId="0" applyNumberFormat="1" applyFont="1" applyFill="1" applyBorder="1" applyAlignment="1" applyProtection="1">
      <alignment horizontal="left" vertical="center" wrapText="1"/>
      <protection/>
    </xf>
    <xf numFmtId="49" fontId="4" fillId="34" borderId="0" xfId="0" applyNumberFormat="1" applyFont="1" applyFill="1" applyBorder="1" applyAlignment="1" applyProtection="1" quotePrefix="1">
      <alignment horizontal="left" vertical="center" wrapText="1"/>
      <protection/>
    </xf>
    <xf numFmtId="49" fontId="4" fillId="34" borderId="0" xfId="0" applyNumberFormat="1" applyFont="1" applyFill="1" applyBorder="1" applyAlignment="1" applyProtection="1" quotePrefix="1">
      <alignment vertical="center" wrapText="1"/>
      <protection/>
    </xf>
    <xf numFmtId="49" fontId="2" fillId="34" borderId="0" xfId="0" applyNumberFormat="1" applyFont="1" applyFill="1" applyBorder="1" applyAlignment="1" applyProtection="1" quotePrefix="1">
      <alignment horizontal="left" vertical="center"/>
      <protection/>
    </xf>
    <xf numFmtId="49" fontId="4" fillId="34" borderId="0" xfId="0" applyNumberFormat="1" applyFont="1" applyFill="1" applyBorder="1" applyAlignment="1" applyProtection="1" quotePrefix="1">
      <alignment horizontal="left" vertical="center"/>
      <protection/>
    </xf>
    <xf numFmtId="49" fontId="4" fillId="34" borderId="0" xfId="0" applyNumberFormat="1" applyFont="1" applyFill="1" applyBorder="1" applyAlignment="1" applyProtection="1">
      <alignment horizontal="left" vertical="center" wrapText="1" indent="6"/>
      <protection/>
    </xf>
    <xf numFmtId="49" fontId="4" fillId="34" borderId="0" xfId="0" applyNumberFormat="1" applyFont="1" applyFill="1" applyBorder="1" applyAlignment="1" applyProtection="1">
      <alignment vertical="center"/>
      <protection/>
    </xf>
    <xf numFmtId="49" fontId="4" fillId="34" borderId="0" xfId="0" applyNumberFormat="1" applyFont="1" applyFill="1" applyBorder="1" applyAlignment="1" applyProtection="1">
      <alignment horizontal="left" vertical="center" indent="2"/>
      <protection/>
    </xf>
    <xf numFmtId="49" fontId="54" fillId="34" borderId="13" xfId="0" applyNumberFormat="1" applyFont="1" applyFill="1" applyBorder="1" applyAlignment="1">
      <alignment/>
    </xf>
    <xf numFmtId="49" fontId="54" fillId="34" borderId="0" xfId="0" applyNumberFormat="1" applyFont="1" applyFill="1" applyBorder="1" applyAlignment="1">
      <alignment/>
    </xf>
    <xf numFmtId="49" fontId="54" fillId="34" borderId="14" xfId="0" applyNumberFormat="1" applyFont="1" applyFill="1" applyBorder="1" applyAlignment="1">
      <alignment/>
    </xf>
    <xf numFmtId="49" fontId="54" fillId="34" borderId="0" xfId="0" applyNumberFormat="1" applyFont="1" applyFill="1" applyBorder="1" applyAlignment="1" quotePrefix="1">
      <alignment/>
    </xf>
    <xf numFmtId="0" fontId="4" fillId="34" borderId="22" xfId="0" applyFont="1" applyFill="1" applyBorder="1" applyAlignment="1" applyProtection="1">
      <alignment horizontal="left" vertical="center" wrapText="1" indent="1"/>
      <protection/>
    </xf>
    <xf numFmtId="0" fontId="4" fillId="0" borderId="0" xfId="0" applyFont="1" applyFill="1" applyBorder="1" applyAlignment="1" applyProtection="1">
      <alignment horizontal="left" vertical="center" wrapText="1"/>
      <protection/>
    </xf>
    <xf numFmtId="166" fontId="13" fillId="36" borderId="41" xfId="0" applyNumberFormat="1" applyFont="1" applyFill="1" applyBorder="1" applyAlignment="1" applyProtection="1">
      <alignment horizontal="right" vertical="center"/>
      <protection/>
    </xf>
    <xf numFmtId="166" fontId="4" fillId="36" borderId="35" xfId="0" applyNumberFormat="1" applyFont="1" applyFill="1" applyBorder="1" applyAlignment="1" applyProtection="1">
      <alignment horizontal="right" vertical="center"/>
      <protection/>
    </xf>
    <xf numFmtId="166" fontId="4" fillId="36" borderId="52" xfId="0" applyNumberFormat="1" applyFont="1" applyFill="1" applyBorder="1" applyAlignment="1" applyProtection="1">
      <alignment horizontal="right" vertical="center"/>
      <protection/>
    </xf>
    <xf numFmtId="166" fontId="4" fillId="36" borderId="24" xfId="0" applyNumberFormat="1" applyFont="1" applyFill="1" applyBorder="1" applyAlignment="1" applyProtection="1">
      <alignment horizontal="right" vertical="center"/>
      <protection/>
    </xf>
    <xf numFmtId="166" fontId="4" fillId="36" borderId="26" xfId="0" applyNumberFormat="1" applyFont="1" applyFill="1" applyBorder="1" applyAlignment="1" applyProtection="1">
      <alignment horizontal="right" vertical="center"/>
      <protection/>
    </xf>
    <xf numFmtId="10" fontId="3" fillId="34" borderId="32" xfId="58" applyNumberFormat="1" applyFont="1" applyFill="1" applyBorder="1" applyAlignment="1" applyProtection="1">
      <alignment horizontal="center" vertical="center"/>
      <protection/>
    </xf>
    <xf numFmtId="10" fontId="3" fillId="34" borderId="46" xfId="58" applyNumberFormat="1" applyFont="1" applyFill="1" applyBorder="1" applyAlignment="1" applyProtection="1">
      <alignment horizontal="center" vertical="center"/>
      <protection/>
    </xf>
    <xf numFmtId="0" fontId="4" fillId="34" borderId="0" xfId="0" applyFont="1" applyFill="1" applyBorder="1" applyAlignment="1">
      <alignment horizontal="left" wrapText="1"/>
    </xf>
    <xf numFmtId="0" fontId="4" fillId="34" borderId="0" xfId="0" applyFont="1" applyFill="1" applyBorder="1" applyAlignment="1">
      <alignment horizontal="left" wrapText="1"/>
    </xf>
    <xf numFmtId="0" fontId="54" fillId="34" borderId="16" xfId="0" applyFont="1" applyFill="1" applyBorder="1" applyAlignment="1">
      <alignment/>
    </xf>
    <xf numFmtId="0" fontId="0" fillId="0" borderId="0" xfId="0" applyAlignment="1">
      <alignment wrapText="1"/>
    </xf>
    <xf numFmtId="0" fontId="70" fillId="26" borderId="0" xfId="0" applyFont="1" applyFill="1" applyBorder="1" applyAlignment="1">
      <alignment horizontal="center" vertical="center"/>
    </xf>
    <xf numFmtId="0" fontId="70" fillId="26" borderId="0" xfId="0" applyFont="1" applyFill="1" applyBorder="1" applyAlignment="1" applyProtection="1">
      <alignment vertical="center"/>
      <protection/>
    </xf>
    <xf numFmtId="0" fontId="4" fillId="26" borderId="0" xfId="0" applyFont="1" applyFill="1" applyBorder="1" applyAlignment="1">
      <alignment horizontal="left" wrapText="1"/>
    </xf>
    <xf numFmtId="0" fontId="0" fillId="26" borderId="14" xfId="0" applyFill="1" applyBorder="1" applyAlignment="1">
      <alignment/>
    </xf>
    <xf numFmtId="0" fontId="0" fillId="26" borderId="13" xfId="0" applyFill="1" applyBorder="1" applyAlignment="1">
      <alignment/>
    </xf>
    <xf numFmtId="0" fontId="0" fillId="26" borderId="13" xfId="0" applyFill="1" applyBorder="1" applyAlignment="1">
      <alignment wrapText="1"/>
    </xf>
    <xf numFmtId="0" fontId="70" fillId="26" borderId="0" xfId="0" applyFont="1" applyFill="1" applyBorder="1" applyAlignment="1">
      <alignment horizontal="center" vertical="center" wrapText="1"/>
    </xf>
    <xf numFmtId="0" fontId="0" fillId="26" borderId="14" xfId="0" applyFill="1" applyBorder="1" applyAlignment="1">
      <alignment wrapText="1"/>
    </xf>
    <xf numFmtId="0" fontId="4" fillId="26" borderId="0" xfId="0" applyFont="1" applyFill="1" applyAlignment="1" applyProtection="1">
      <alignment vertical="center"/>
      <protection/>
    </xf>
    <xf numFmtId="0" fontId="75" fillId="26" borderId="0" xfId="0" applyFont="1" applyFill="1" applyAlignment="1" applyProtection="1">
      <alignment vertical="center"/>
      <protection/>
    </xf>
    <xf numFmtId="0" fontId="4" fillId="34" borderId="20" xfId="0" applyFont="1" applyFill="1" applyBorder="1" applyAlignment="1" applyProtection="1">
      <alignment horizontal="left" vertical="center" wrapText="1" indent="1"/>
      <protection/>
    </xf>
    <xf numFmtId="0" fontId="56" fillId="0" borderId="0" xfId="0" applyFont="1" applyAlignment="1" applyProtection="1">
      <alignment horizontal="left" vertical="center"/>
      <protection/>
    </xf>
    <xf numFmtId="0" fontId="76" fillId="0" borderId="0" xfId="56" applyFont="1" applyFill="1" applyBorder="1" applyAlignment="1" applyProtection="1">
      <alignment horizontal="left" vertical="center"/>
      <protection/>
    </xf>
    <xf numFmtId="0" fontId="4" fillId="34" borderId="0" xfId="0" applyFont="1" applyFill="1" applyBorder="1" applyAlignment="1">
      <alignment horizontal="left" wrapText="1"/>
    </xf>
    <xf numFmtId="0" fontId="4" fillId="34" borderId="24" xfId="0" applyFont="1" applyFill="1" applyBorder="1" applyAlignment="1">
      <alignment horizontal="left" wrapText="1"/>
    </xf>
    <xf numFmtId="0" fontId="4" fillId="34" borderId="29" xfId="0" applyFont="1" applyFill="1" applyBorder="1" applyAlignment="1">
      <alignment horizontal="left" wrapText="1"/>
    </xf>
    <xf numFmtId="166" fontId="4" fillId="30" borderId="74" xfId="46" applyNumberFormat="1" applyFont="1" applyFill="1" applyBorder="1" applyAlignment="1" applyProtection="1">
      <alignment vertical="center"/>
      <protection locked="0"/>
    </xf>
    <xf numFmtId="166" fontId="4" fillId="30" borderId="74" xfId="46" applyNumberFormat="1" applyFont="1" applyFill="1" applyBorder="1" applyAlignment="1" applyProtection="1">
      <alignment vertical="center" wrapText="1"/>
      <protection locked="0"/>
    </xf>
    <xf numFmtId="166" fontId="4" fillId="30" borderId="19" xfId="46" applyNumberFormat="1" applyFont="1" applyFill="1" applyBorder="1" applyAlignment="1" applyProtection="1">
      <alignment vertical="center" wrapText="1"/>
      <protection locked="0"/>
    </xf>
    <xf numFmtId="0" fontId="4" fillId="34" borderId="0" xfId="0" applyFont="1" applyFill="1" applyBorder="1" applyAlignment="1">
      <alignment horizontal="left" wrapText="1"/>
    </xf>
    <xf numFmtId="0" fontId="4" fillId="26" borderId="0" xfId="0" applyFont="1" applyFill="1" applyBorder="1" applyAlignment="1">
      <alignment horizontal="left" wrapText="1"/>
    </xf>
    <xf numFmtId="0" fontId="0" fillId="0" borderId="0" xfId="0" applyFill="1" applyBorder="1" applyAlignment="1">
      <alignment/>
    </xf>
    <xf numFmtId="0" fontId="54" fillId="0" borderId="0" xfId="0" applyFont="1" applyFill="1" applyBorder="1" applyAlignment="1">
      <alignment/>
    </xf>
    <xf numFmtId="0" fontId="56" fillId="34" borderId="11" xfId="0" applyFont="1" applyFill="1" applyBorder="1" applyAlignment="1">
      <alignment/>
    </xf>
    <xf numFmtId="0" fontId="13" fillId="34" borderId="32" xfId="0" applyFont="1" applyFill="1" applyBorder="1" applyAlignment="1">
      <alignment vertical="center" wrapText="1"/>
    </xf>
    <xf numFmtId="0" fontId="13" fillId="34" borderId="0" xfId="61" applyFont="1" applyFill="1" applyBorder="1" applyAlignment="1">
      <alignment horizontal="left" vertical="center" wrapText="1"/>
      <protection/>
    </xf>
    <xf numFmtId="0" fontId="4" fillId="34" borderId="75" xfId="0" applyFont="1" applyFill="1" applyBorder="1" applyAlignment="1" applyProtection="1">
      <alignment horizontal="center" vertical="center"/>
      <protection/>
    </xf>
    <xf numFmtId="0" fontId="70" fillId="36" borderId="0" xfId="0" applyFont="1" applyFill="1" applyBorder="1" applyAlignment="1" applyProtection="1">
      <alignment vertical="center"/>
      <protection/>
    </xf>
    <xf numFmtId="0" fontId="4" fillId="26" borderId="0" xfId="0" applyFont="1" applyFill="1" applyBorder="1" applyAlignment="1">
      <alignment horizontal="left" wrapText="1"/>
    </xf>
    <xf numFmtId="49" fontId="54" fillId="34" borderId="0" xfId="0" applyNumberFormat="1" applyFont="1" applyFill="1" applyBorder="1" applyAlignment="1">
      <alignment horizontal="left" wrapText="1"/>
    </xf>
    <xf numFmtId="49" fontId="4" fillId="34" borderId="0" xfId="0" applyNumberFormat="1" applyFont="1" applyFill="1" applyBorder="1" applyAlignment="1" applyProtection="1">
      <alignment horizontal="left" vertical="center" wrapText="1" indent="6"/>
      <protection/>
    </xf>
    <xf numFmtId="49" fontId="4" fillId="34" borderId="14" xfId="0" applyNumberFormat="1" applyFont="1" applyFill="1" applyBorder="1" applyAlignment="1" applyProtection="1">
      <alignment horizontal="left" vertical="center" wrapText="1" indent="6"/>
      <protection/>
    </xf>
    <xf numFmtId="49" fontId="4" fillId="34" borderId="0" xfId="0" applyNumberFormat="1" applyFont="1" applyFill="1" applyBorder="1" applyAlignment="1" quotePrefix="1">
      <alignment horizontal="left" wrapText="1"/>
    </xf>
    <xf numFmtId="49" fontId="4" fillId="34" borderId="0" xfId="0" applyNumberFormat="1" applyFont="1" applyFill="1" applyBorder="1" applyAlignment="1">
      <alignment horizontal="left" wrapText="1"/>
    </xf>
    <xf numFmtId="49" fontId="1" fillId="34" borderId="0" xfId="0" applyNumberFormat="1" applyFont="1" applyFill="1" applyBorder="1" applyAlignment="1">
      <alignment horizontal="left" wrapText="1"/>
    </xf>
    <xf numFmtId="49" fontId="3" fillId="34" borderId="0" xfId="0" applyNumberFormat="1" applyFont="1" applyFill="1" applyBorder="1" applyAlignment="1" quotePrefix="1">
      <alignment horizontal="left" wrapText="1"/>
    </xf>
    <xf numFmtId="49" fontId="4" fillId="34" borderId="0" xfId="0" applyNumberFormat="1" applyFont="1" applyFill="1" applyBorder="1" applyAlignment="1" applyProtection="1">
      <alignment horizontal="left" vertical="center" wrapText="1" indent="2"/>
      <protection/>
    </xf>
    <xf numFmtId="49" fontId="4" fillId="34" borderId="0" xfId="0" applyNumberFormat="1" applyFont="1" applyFill="1" applyBorder="1" applyAlignment="1" applyProtection="1" quotePrefix="1">
      <alignment horizontal="left" vertical="center" wrapText="1"/>
      <protection/>
    </xf>
    <xf numFmtId="49" fontId="4" fillId="34" borderId="0" xfId="0" applyNumberFormat="1" applyFont="1" applyFill="1" applyBorder="1" applyAlignment="1" applyProtection="1">
      <alignment horizontal="left" vertical="center" wrapText="1"/>
      <protection/>
    </xf>
    <xf numFmtId="49" fontId="4" fillId="34" borderId="0" xfId="0" applyNumberFormat="1" applyFont="1" applyFill="1" applyBorder="1" applyAlignment="1" applyProtection="1" quotePrefix="1">
      <alignment vertical="center" wrapText="1"/>
      <protection/>
    </xf>
    <xf numFmtId="49" fontId="54" fillId="34" borderId="0" xfId="0" applyNumberFormat="1" applyFont="1" applyFill="1" applyBorder="1" applyAlignment="1" quotePrefix="1">
      <alignment horizontal="left" wrapText="1"/>
    </xf>
    <xf numFmtId="0" fontId="77" fillId="36" borderId="0" xfId="0" applyFont="1" applyFill="1" applyBorder="1" applyAlignment="1" applyProtection="1">
      <alignment horizontal="center" vertical="center" wrapText="1"/>
      <protection/>
    </xf>
    <xf numFmtId="0" fontId="4" fillId="34" borderId="0" xfId="0" applyFont="1" applyFill="1" applyBorder="1" applyAlignment="1" quotePrefix="1">
      <alignment horizontal="left" wrapText="1"/>
    </xf>
    <xf numFmtId="49" fontId="4" fillId="34" borderId="0" xfId="0" applyNumberFormat="1" applyFont="1" applyFill="1" applyBorder="1" applyAlignment="1" quotePrefix="1">
      <alignment horizontal="left" vertical="center" wrapText="1"/>
    </xf>
    <xf numFmtId="0" fontId="4" fillId="34" borderId="0" xfId="0" applyFont="1" applyFill="1" applyBorder="1" applyAlignment="1" applyProtection="1">
      <alignment horizontal="left" vertical="center" wrapText="1"/>
      <protection/>
    </xf>
    <xf numFmtId="0" fontId="54" fillId="34" borderId="0" xfId="0" applyFont="1" applyFill="1" applyBorder="1" applyAlignment="1" quotePrefix="1">
      <alignment horizontal="left" wrapText="1"/>
    </xf>
    <xf numFmtId="0" fontId="54" fillId="34" borderId="0" xfId="0" applyFont="1" applyFill="1" applyBorder="1" applyAlignment="1">
      <alignment horizontal="left" wrapText="1"/>
    </xf>
    <xf numFmtId="0" fontId="4" fillId="34" borderId="0" xfId="0" applyFont="1" applyFill="1" applyBorder="1" applyAlignment="1">
      <alignment horizontal="left" wrapText="1"/>
    </xf>
    <xf numFmtId="0" fontId="54" fillId="34" borderId="0" xfId="0" applyFont="1" applyFill="1" applyBorder="1" applyAlignment="1">
      <alignment horizontal="left" vertical="center" wrapText="1"/>
    </xf>
    <xf numFmtId="0" fontId="70" fillId="36" borderId="0" xfId="0" applyFont="1" applyFill="1" applyBorder="1" applyAlignment="1" applyProtection="1">
      <alignment horizontal="left" vertical="center"/>
      <protection/>
    </xf>
    <xf numFmtId="0" fontId="4" fillId="30" borderId="46" xfId="0" applyFont="1" applyFill="1" applyBorder="1" applyAlignment="1" applyProtection="1">
      <alignment horizontal="left" vertical="center" indent="1"/>
      <protection locked="0"/>
    </xf>
    <xf numFmtId="0" fontId="4" fillId="30" borderId="76" xfId="0" applyFont="1" applyFill="1" applyBorder="1" applyAlignment="1" applyProtection="1">
      <alignment horizontal="left" vertical="center" indent="1"/>
      <protection locked="0"/>
    </xf>
    <xf numFmtId="0" fontId="4" fillId="30" borderId="77" xfId="0" applyFont="1" applyFill="1" applyBorder="1" applyAlignment="1" applyProtection="1">
      <alignment horizontal="left" vertical="center" indent="1"/>
      <protection locked="0"/>
    </xf>
    <xf numFmtId="0" fontId="77" fillId="36" borderId="0" xfId="0" applyFont="1" applyFill="1" applyBorder="1" applyAlignment="1" applyProtection="1">
      <alignment horizontal="center" vertical="center"/>
      <protection/>
    </xf>
    <xf numFmtId="0" fontId="2" fillId="34" borderId="0" xfId="0" applyFont="1" applyFill="1" applyAlignment="1">
      <alignment horizontal="left" wrapText="1"/>
    </xf>
    <xf numFmtId="0" fontId="10" fillId="34" borderId="23" xfId="50" applyFont="1" applyFill="1" applyBorder="1" applyAlignment="1" applyProtection="1">
      <alignment horizontal="left" vertical="center" indent="1"/>
      <protection/>
    </xf>
    <xf numFmtId="0" fontId="11" fillId="34" borderId="23" xfId="50" applyFont="1" applyFill="1" applyBorder="1" applyAlignment="1" applyProtection="1">
      <alignment horizontal="left" vertical="center" indent="1"/>
      <protection/>
    </xf>
    <xf numFmtId="168" fontId="11" fillId="34" borderId="23" xfId="50" applyNumberFormat="1" applyFont="1" applyFill="1" applyBorder="1" applyAlignment="1" applyProtection="1">
      <alignment horizontal="left" vertical="center" indent="1"/>
      <protection/>
    </xf>
    <xf numFmtId="0" fontId="77" fillId="36" borderId="0" xfId="0" applyFont="1" applyFill="1" applyBorder="1" applyAlignment="1">
      <alignment horizontal="center" vertical="center" wrapText="1"/>
    </xf>
    <xf numFmtId="0" fontId="16" fillId="34" borderId="0" xfId="0" applyFont="1" applyFill="1" applyBorder="1" applyAlignment="1" applyProtection="1">
      <alignment horizontal="center" vertical="center"/>
      <protection/>
    </xf>
    <xf numFmtId="166" fontId="4" fillId="34" borderId="14" xfId="0" applyNumberFormat="1" applyFont="1" applyFill="1" applyBorder="1" applyAlignment="1" applyProtection="1">
      <alignment horizontal="left" vertical="center" wrapText="1"/>
      <protection/>
    </xf>
    <xf numFmtId="0" fontId="3" fillId="34" borderId="78" xfId="0" applyFont="1" applyFill="1" applyBorder="1" applyAlignment="1" applyProtection="1">
      <alignment horizontal="center" vertical="center" wrapText="1"/>
      <protection/>
    </xf>
    <xf numFmtId="0" fontId="3" fillId="34" borderId="79" xfId="0" applyFont="1" applyFill="1" applyBorder="1" applyAlignment="1" applyProtection="1">
      <alignment horizontal="center" vertical="center" wrapText="1"/>
      <protection/>
    </xf>
    <xf numFmtId="0" fontId="3" fillId="34" borderId="35" xfId="0" applyFont="1" applyFill="1" applyBorder="1" applyAlignment="1" applyProtection="1">
      <alignment horizontal="center" vertical="center"/>
      <protection/>
    </xf>
    <xf numFmtId="0" fontId="3" fillId="34" borderId="80" xfId="0" applyFont="1" applyFill="1" applyBorder="1" applyAlignment="1" applyProtection="1">
      <alignment horizontal="center" vertical="center"/>
      <protection/>
    </xf>
    <xf numFmtId="0" fontId="3" fillId="34" borderId="52" xfId="0" applyFont="1" applyFill="1" applyBorder="1" applyAlignment="1" applyProtection="1">
      <alignment horizontal="center" vertical="center"/>
      <protection/>
    </xf>
    <xf numFmtId="0" fontId="4" fillId="34" borderId="14" xfId="0" applyFont="1" applyFill="1" applyBorder="1" applyAlignment="1" applyProtection="1">
      <alignment horizontal="left" vertical="center"/>
      <protection/>
    </xf>
    <xf numFmtId="0" fontId="4" fillId="34" borderId="50" xfId="0" applyFont="1" applyFill="1" applyBorder="1" applyAlignment="1" applyProtection="1">
      <alignment horizontal="left" vertical="center" wrapText="1" indent="1"/>
      <protection/>
    </xf>
    <xf numFmtId="0" fontId="4" fillId="34" borderId="75" xfId="0" applyFont="1" applyFill="1" applyBorder="1" applyAlignment="1" applyProtection="1">
      <alignment horizontal="left" vertical="center" wrapText="1" indent="1"/>
      <protection/>
    </xf>
    <xf numFmtId="0" fontId="4" fillId="34" borderId="81" xfId="0" applyFont="1" applyFill="1" applyBorder="1" applyAlignment="1" applyProtection="1">
      <alignment horizontal="left" vertical="center" wrapText="1" indent="1"/>
      <protection/>
    </xf>
    <xf numFmtId="0" fontId="4" fillId="34" borderId="14" xfId="0" applyNumberFormat="1" applyFont="1" applyFill="1" applyBorder="1" applyAlignment="1" applyProtection="1">
      <alignment horizontal="left" vertical="center" wrapText="1"/>
      <protection/>
    </xf>
    <xf numFmtId="0" fontId="4" fillId="34" borderId="22" xfId="0" applyFont="1" applyFill="1" applyBorder="1" applyAlignment="1" applyProtection="1">
      <alignment horizontal="left" vertical="center" wrapText="1" indent="1"/>
      <protection/>
    </xf>
    <xf numFmtId="0" fontId="3" fillId="34" borderId="49"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0" fontId="13" fillId="34" borderId="22" xfId="0" applyFont="1" applyFill="1" applyBorder="1" applyAlignment="1" applyProtection="1">
      <alignment horizontal="left" vertical="center" wrapText="1" indent="4"/>
      <protection/>
    </xf>
    <xf numFmtId="0" fontId="13" fillId="34" borderId="50" xfId="0" applyFont="1" applyFill="1" applyBorder="1" applyAlignment="1" applyProtection="1">
      <alignment horizontal="left" vertical="center" wrapText="1" indent="4"/>
      <protection/>
    </xf>
    <xf numFmtId="0" fontId="13" fillId="34" borderId="75" xfId="0" applyFont="1" applyFill="1" applyBorder="1" applyAlignment="1" applyProtection="1">
      <alignment horizontal="left" vertical="center" wrapText="1" indent="4"/>
      <protection/>
    </xf>
    <xf numFmtId="0" fontId="13" fillId="34" borderId="81" xfId="0" applyFont="1" applyFill="1" applyBorder="1" applyAlignment="1" applyProtection="1">
      <alignment horizontal="left" vertical="center" wrapText="1" indent="4"/>
      <protection/>
    </xf>
    <xf numFmtId="0" fontId="4" fillId="34" borderId="20" xfId="0" applyFont="1" applyFill="1" applyBorder="1" applyAlignment="1" applyProtection="1">
      <alignment horizontal="left" vertical="center" wrapText="1" indent="1"/>
      <protection/>
    </xf>
    <xf numFmtId="0" fontId="4" fillId="34" borderId="14" xfId="0" applyFont="1" applyFill="1" applyBorder="1" applyAlignment="1" applyProtection="1">
      <alignment horizontal="left" vertical="center" wrapText="1"/>
      <protection/>
    </xf>
    <xf numFmtId="166" fontId="3" fillId="34" borderId="49" xfId="0" applyNumberFormat="1" applyFont="1" applyFill="1" applyBorder="1" applyAlignment="1" applyProtection="1">
      <alignment horizontal="center" vertical="center" wrapText="1"/>
      <protection/>
    </xf>
    <xf numFmtId="166" fontId="3" fillId="34" borderId="82" xfId="0" applyNumberFormat="1" applyFont="1" applyFill="1" applyBorder="1" applyAlignment="1" applyProtection="1">
      <alignment horizontal="center" vertical="center" wrapText="1"/>
      <protection/>
    </xf>
    <xf numFmtId="0" fontId="3" fillId="34" borderId="83" xfId="0" applyFont="1" applyFill="1" applyBorder="1" applyAlignment="1" applyProtection="1">
      <alignment horizontal="center" vertical="center"/>
      <protection/>
    </xf>
    <xf numFmtId="0" fontId="3" fillId="34" borderId="84" xfId="0" applyFont="1" applyFill="1" applyBorder="1" applyAlignment="1" applyProtection="1">
      <alignment horizontal="center" vertical="center"/>
      <protection/>
    </xf>
    <xf numFmtId="0" fontId="3" fillId="36" borderId="35" xfId="0" applyFont="1" applyFill="1" applyBorder="1" applyAlignment="1" applyProtection="1">
      <alignment horizontal="center" vertical="center"/>
      <protection/>
    </xf>
    <xf numFmtId="0" fontId="3" fillId="36" borderId="52" xfId="0" applyFont="1" applyFill="1" applyBorder="1" applyAlignment="1" applyProtection="1">
      <alignment horizontal="center" vertical="center"/>
      <protection/>
    </xf>
    <xf numFmtId="0" fontId="11" fillId="34" borderId="23" xfId="50" applyFont="1" applyFill="1" applyBorder="1" applyAlignment="1" applyProtection="1">
      <alignment horizontal="left" vertical="center"/>
      <protection/>
    </xf>
    <xf numFmtId="168" fontId="11" fillId="34" borderId="23" xfId="50" applyNumberFormat="1" applyFont="1" applyFill="1" applyBorder="1" applyAlignment="1" applyProtection="1">
      <alignment horizontal="left" vertical="center"/>
      <protection/>
    </xf>
    <xf numFmtId="167" fontId="3" fillId="34" borderId="27" xfId="46" applyNumberFormat="1" applyFont="1" applyFill="1" applyBorder="1" applyAlignment="1">
      <alignment horizontal="center" vertical="center" wrapText="1"/>
    </xf>
    <xf numFmtId="167" fontId="3" fillId="34" borderId="85" xfId="46" applyNumberFormat="1" applyFont="1" applyFill="1" applyBorder="1" applyAlignment="1">
      <alignment horizontal="center" vertical="center" wrapText="1"/>
    </xf>
    <xf numFmtId="167" fontId="3" fillId="34" borderId="61" xfId="46" applyNumberFormat="1" applyFont="1" applyFill="1" applyBorder="1" applyAlignment="1">
      <alignment horizontal="center" vertical="center" wrapText="1"/>
    </xf>
    <xf numFmtId="168" fontId="11" fillId="34" borderId="46" xfId="50" applyNumberFormat="1" applyFont="1" applyFill="1" applyBorder="1" applyAlignment="1" applyProtection="1">
      <alignment horizontal="left" vertical="center"/>
      <protection/>
    </xf>
    <xf numFmtId="168" fontId="11" fillId="34" borderId="76" xfId="50" applyNumberFormat="1" applyFont="1" applyFill="1" applyBorder="1" applyAlignment="1" applyProtection="1">
      <alignment horizontal="left" vertical="center"/>
      <protection/>
    </xf>
    <xf numFmtId="168" fontId="11" fillId="34" borderId="77" xfId="50" applyNumberFormat="1" applyFont="1" applyFill="1" applyBorder="1" applyAlignment="1" applyProtection="1">
      <alignment horizontal="left" vertical="center"/>
      <protection/>
    </xf>
    <xf numFmtId="0" fontId="10" fillId="34" borderId="46" xfId="50" applyFont="1" applyFill="1" applyBorder="1" applyAlignment="1" applyProtection="1">
      <alignment horizontal="left" vertical="center"/>
      <protection/>
    </xf>
    <xf numFmtId="0" fontId="10" fillId="34" borderId="77" xfId="50" applyFont="1" applyFill="1" applyBorder="1" applyAlignment="1" applyProtection="1">
      <alignment horizontal="left" vertical="center"/>
      <protection/>
    </xf>
    <xf numFmtId="0" fontId="11" fillId="34" borderId="46" xfId="50" applyFont="1" applyFill="1" applyBorder="1" applyAlignment="1" applyProtection="1">
      <alignment horizontal="left" vertical="center"/>
      <protection/>
    </xf>
    <xf numFmtId="0" fontId="11" fillId="34" borderId="76" xfId="50" applyFont="1" applyFill="1" applyBorder="1" applyAlignment="1" applyProtection="1">
      <alignment horizontal="left" vertical="center"/>
      <protection/>
    </xf>
    <xf numFmtId="0" fontId="11" fillId="34" borderId="77" xfId="50" applyFont="1" applyFill="1" applyBorder="1" applyAlignment="1" applyProtection="1">
      <alignment horizontal="left" vertical="center"/>
      <protection/>
    </xf>
    <xf numFmtId="0" fontId="77" fillId="36" borderId="0" xfId="50" applyFont="1" applyFill="1" applyBorder="1" applyAlignment="1">
      <alignment horizontal="center" vertical="center" wrapText="1"/>
      <protection/>
    </xf>
    <xf numFmtId="0" fontId="10" fillId="34" borderId="46" xfId="50" applyFont="1" applyFill="1" applyBorder="1" applyAlignment="1" applyProtection="1">
      <alignment horizontal="left" vertical="center" indent="1"/>
      <protection/>
    </xf>
    <xf numFmtId="0" fontId="10" fillId="34" borderId="77" xfId="50" applyFont="1" applyFill="1" applyBorder="1" applyAlignment="1" applyProtection="1">
      <alignment horizontal="left" vertical="center" indent="1"/>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_PAGE24" xfId="49"/>
    <cellStyle name="Normal_PAGE27" xfId="50"/>
    <cellStyle name="Normal_PAGE28" xfId="51"/>
    <cellStyle name="Normal_PAGE29" xfId="52"/>
    <cellStyle name="Normal_PAGE30" xfId="53"/>
    <cellStyle name="Normal_PAGE31" xfId="54"/>
    <cellStyle name="Normal_PAGE32" xfId="55"/>
    <cellStyle name="Normal_PAGE33" xfId="56"/>
    <cellStyle name="Note" xfId="57"/>
    <cellStyle name="Percent" xfId="58"/>
    <cellStyle name="Satisfaisant" xfId="59"/>
    <cellStyle name="Sortie" xfId="60"/>
    <cellStyle name="TableStyleLight1" xfId="61"/>
    <cellStyle name="Texte explicatif" xfId="62"/>
    <cellStyle name="Titre" xfId="63"/>
    <cellStyle name="Titre 1" xfId="64"/>
    <cellStyle name="Titre 2" xfId="65"/>
    <cellStyle name="Titre 3" xfId="66"/>
    <cellStyle name="Titre 4" xfId="67"/>
    <cellStyle name="Total" xfId="68"/>
    <cellStyle name="Vérification" xfId="69"/>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 /><Relationship Id="rId3" Type="http://schemas.openxmlformats.org/officeDocument/2006/relationships/hyperlink" Target="#AIDE_REPERE1" /><Relationship Id="rId4" Type="http://schemas.openxmlformats.org/officeDocument/2006/relationships/hyperlink" Target="#AIDE_REPERE3" /><Relationship Id="rId5" Type="http://schemas.openxmlformats.org/officeDocument/2006/relationships/hyperlink" Target="#AIDE_REPERE3" /><Relationship Id="rId6" Type="http://schemas.openxmlformats.org/officeDocument/2006/relationships/hyperlink" Target="#AIDE_REPERE2" /><Relationship Id="rId7" Type="http://schemas.openxmlformats.org/officeDocument/2006/relationships/hyperlink" Target="#AIDE_REPERE2" /><Relationship Id="rId8" Type="http://schemas.openxmlformats.org/officeDocument/2006/relationships/hyperlink" Target="#AIDE_REPERE4" /><Relationship Id="rId9" Type="http://schemas.openxmlformats.org/officeDocument/2006/relationships/hyperlink" Target="#AIDE_REPERE4" /><Relationship Id="rId10" Type="http://schemas.openxmlformats.org/officeDocument/2006/relationships/image" Target="../media/image5.png" /><Relationship Id="rId11" Type="http://schemas.openxmlformats.org/officeDocument/2006/relationships/image" Target="../media/image6.png" /><Relationship Id="rId12" Type="http://schemas.openxmlformats.org/officeDocument/2006/relationships/image" Target="../media/image7.png" /><Relationship Id="rId13" Type="http://schemas.openxmlformats.org/officeDocument/2006/relationships/hyperlink" Target="#AIDE_REPERE19" /><Relationship Id="rId14" Type="http://schemas.openxmlformats.org/officeDocument/2006/relationships/hyperlink" Target="#AIDE_REPERE19"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5" /><Relationship Id="rId3" Type="http://schemas.openxmlformats.org/officeDocument/2006/relationships/hyperlink" Target="#AIDE_REPERE5" /><Relationship Id="rId4" Type="http://schemas.openxmlformats.org/officeDocument/2006/relationships/hyperlink" Target="#AIDE_REPERE6" /><Relationship Id="rId5" Type="http://schemas.openxmlformats.org/officeDocument/2006/relationships/hyperlink" Target="#AIDE_REPERE6" /><Relationship Id="rId6" Type="http://schemas.openxmlformats.org/officeDocument/2006/relationships/hyperlink" Target="#AIDE_REPERE7" /><Relationship Id="rId7" Type="http://schemas.openxmlformats.org/officeDocument/2006/relationships/hyperlink" Target="#AIDE_REPERE7" /><Relationship Id="rId8" Type="http://schemas.openxmlformats.org/officeDocument/2006/relationships/image" Target="../media/image5.png" /><Relationship Id="rId9" Type="http://schemas.openxmlformats.org/officeDocument/2006/relationships/image" Target="../media/image6.png" /><Relationship Id="rId10"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1" /><Relationship Id="rId9" Type="http://schemas.openxmlformats.org/officeDocument/2006/relationships/hyperlink" Target="#AIDE_REPERE11" /><Relationship Id="rId10" Type="http://schemas.openxmlformats.org/officeDocument/2006/relationships/hyperlink" Target="#AIDE_REPERE12" /><Relationship Id="rId11" Type="http://schemas.openxmlformats.org/officeDocument/2006/relationships/hyperlink" Target="#AIDE_REPERE12" /><Relationship Id="rId12" Type="http://schemas.openxmlformats.org/officeDocument/2006/relationships/hyperlink" Target="#AIDE_REPERE13" /><Relationship Id="rId13" Type="http://schemas.openxmlformats.org/officeDocument/2006/relationships/hyperlink" Target="#AIDE_REPERE13" /><Relationship Id="rId14" Type="http://schemas.openxmlformats.org/officeDocument/2006/relationships/hyperlink" Target="#AIDE_REPERE14" /><Relationship Id="rId15" Type="http://schemas.openxmlformats.org/officeDocument/2006/relationships/hyperlink" Target="#AIDE_REPERE14" /><Relationship Id="rId16" Type="http://schemas.openxmlformats.org/officeDocument/2006/relationships/hyperlink" Target="#AIDE_REPERE14" /><Relationship Id="rId17" Type="http://schemas.openxmlformats.org/officeDocument/2006/relationships/hyperlink" Target="#AIDE_REPERE14" /><Relationship Id="rId18" Type="http://schemas.openxmlformats.org/officeDocument/2006/relationships/hyperlink" Target="#AIDE_REPERE16" /><Relationship Id="rId19" Type="http://schemas.openxmlformats.org/officeDocument/2006/relationships/hyperlink" Target="#AIDE_REPERE16" /><Relationship Id="rId20" Type="http://schemas.openxmlformats.org/officeDocument/2006/relationships/hyperlink" Target="#AIDE_REPERE15" /><Relationship Id="rId21" Type="http://schemas.openxmlformats.org/officeDocument/2006/relationships/hyperlink" Target="#AIDE_REPERE15" /><Relationship Id="rId22" Type="http://schemas.openxmlformats.org/officeDocument/2006/relationships/hyperlink" Target="#AIDE_REPERE17" /><Relationship Id="rId23" Type="http://schemas.openxmlformats.org/officeDocument/2006/relationships/hyperlink" Target="#AIDE_REPERE17" /><Relationship Id="rId24" Type="http://schemas.openxmlformats.org/officeDocument/2006/relationships/hyperlink" Target="#AIDE_REPERE18" /><Relationship Id="rId25" Type="http://schemas.openxmlformats.org/officeDocument/2006/relationships/hyperlink" Target="#AIDE_REPERE18" /><Relationship Id="rId26" Type="http://schemas.openxmlformats.org/officeDocument/2006/relationships/hyperlink" Target="#AIDE_REPERE20" /><Relationship Id="rId27" Type="http://schemas.openxmlformats.org/officeDocument/2006/relationships/hyperlink" Target="#AIDE_REPERE20" /><Relationship Id="rId28" Type="http://schemas.openxmlformats.org/officeDocument/2006/relationships/hyperlink" Target="#AIDE_REPERE21" /><Relationship Id="rId29" Type="http://schemas.openxmlformats.org/officeDocument/2006/relationships/hyperlink" Target="#AIDE_REPERE21" /><Relationship Id="rId30" Type="http://schemas.openxmlformats.org/officeDocument/2006/relationships/hyperlink" Target="#AIDE_REPERE22" /><Relationship Id="rId31" Type="http://schemas.openxmlformats.org/officeDocument/2006/relationships/hyperlink" Target="#AIDE_REPERE22" /><Relationship Id="rId32" Type="http://schemas.openxmlformats.org/officeDocument/2006/relationships/hyperlink" Target="#AIDE_REPERE_CPT_7352121" /><Relationship Id="rId33" Type="http://schemas.openxmlformats.org/officeDocument/2006/relationships/hyperlink" Target="#AIDE_REPERE_CPT_7352121" /><Relationship Id="rId34" Type="http://schemas.openxmlformats.org/officeDocument/2006/relationships/hyperlink" Target="#AIDE_REPERE_CPT_7352122" /><Relationship Id="rId35" Type="http://schemas.openxmlformats.org/officeDocument/2006/relationships/hyperlink" Target="#AIDE_REPERE_CPT_7352122" /><Relationship Id="rId36" Type="http://schemas.openxmlformats.org/officeDocument/2006/relationships/hyperlink" Target="#AIDE_REPERE_CPT_7352282" /><Relationship Id="rId37" Type="http://schemas.openxmlformats.org/officeDocument/2006/relationships/hyperlink" Target="#AIDE_REPERE_CPT_7352282" /><Relationship Id="rId38" Type="http://schemas.openxmlformats.org/officeDocument/2006/relationships/hyperlink" Target="#AIDE_REPERE_CPT_73532" /><Relationship Id="rId39" Type="http://schemas.openxmlformats.org/officeDocument/2006/relationships/hyperlink" Target="#AIDE_REPERE_CPT_73532" /><Relationship Id="rId40" Type="http://schemas.openxmlformats.org/officeDocument/2006/relationships/image" Target="../media/image8.png" /><Relationship Id="rId41" Type="http://schemas.openxmlformats.org/officeDocument/2006/relationships/hyperlink" Target="#AIDE_REPERE27" /><Relationship Id="rId42" Type="http://schemas.openxmlformats.org/officeDocument/2006/relationships/hyperlink" Target="#AIDE_REPERE27"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4" /><Relationship Id="rId3" Type="http://schemas.openxmlformats.org/officeDocument/2006/relationships/hyperlink" Target="#AIDE_REPERE14" /><Relationship Id="rId4" Type="http://schemas.openxmlformats.org/officeDocument/2006/relationships/hyperlink" Target="#AIDE_REPERE14" /><Relationship Id="rId5" Type="http://schemas.openxmlformats.org/officeDocument/2006/relationships/hyperlink" Target="#AIDE_REPERE14" /><Relationship Id="rId6" Type="http://schemas.openxmlformats.org/officeDocument/2006/relationships/hyperlink" Target="#AIDE_REPERE8" /><Relationship Id="rId7" Type="http://schemas.openxmlformats.org/officeDocument/2006/relationships/hyperlink" Target="#AIDE_REPERE8" /><Relationship Id="rId8" Type="http://schemas.openxmlformats.org/officeDocument/2006/relationships/hyperlink" Target="#AIDE_REPERE9" /><Relationship Id="rId9" Type="http://schemas.openxmlformats.org/officeDocument/2006/relationships/hyperlink" Target="#AIDE_REPERE9" /><Relationship Id="rId10" Type="http://schemas.openxmlformats.org/officeDocument/2006/relationships/hyperlink" Target="#AIDE_REPERE10" /><Relationship Id="rId11" Type="http://schemas.openxmlformats.org/officeDocument/2006/relationships/hyperlink" Target="#AIDE_REPERE10" /><Relationship Id="rId12" Type="http://schemas.openxmlformats.org/officeDocument/2006/relationships/hyperlink" Target="#AIDE_REPERE11" /><Relationship Id="rId13" Type="http://schemas.openxmlformats.org/officeDocument/2006/relationships/hyperlink" Target="#AIDE_REPERE11" /><Relationship Id="rId14" Type="http://schemas.openxmlformats.org/officeDocument/2006/relationships/hyperlink" Target="#AIDE_REPERE12" /><Relationship Id="rId15" Type="http://schemas.openxmlformats.org/officeDocument/2006/relationships/hyperlink" Target="#AIDE_REPERE12" /><Relationship Id="rId16" Type="http://schemas.openxmlformats.org/officeDocument/2006/relationships/hyperlink" Target="#AIDE_REPERE13" /><Relationship Id="rId17" Type="http://schemas.openxmlformats.org/officeDocument/2006/relationships/hyperlink" Target="#AIDE_REPERE13" /><Relationship Id="rId18" Type="http://schemas.openxmlformats.org/officeDocument/2006/relationships/hyperlink" Target="#AIDE_REPERE16" /><Relationship Id="rId19" Type="http://schemas.openxmlformats.org/officeDocument/2006/relationships/hyperlink" Target="#AIDE_REPERE16" /><Relationship Id="rId20" Type="http://schemas.openxmlformats.org/officeDocument/2006/relationships/hyperlink" Target="#AIDE_REPERE15" /><Relationship Id="rId21" Type="http://schemas.openxmlformats.org/officeDocument/2006/relationships/hyperlink" Target="#AIDE_REPERE15" /><Relationship Id="rId22" Type="http://schemas.openxmlformats.org/officeDocument/2006/relationships/hyperlink" Target="#AIDE_REPERE17" /><Relationship Id="rId23" Type="http://schemas.openxmlformats.org/officeDocument/2006/relationships/hyperlink" Target="#AIDE_REPERE17" /><Relationship Id="rId24" Type="http://schemas.openxmlformats.org/officeDocument/2006/relationships/hyperlink" Target="#AIDE_REPERE18" /><Relationship Id="rId25" Type="http://schemas.openxmlformats.org/officeDocument/2006/relationships/hyperlink" Target="#AIDE_REPERE18" /><Relationship Id="rId26" Type="http://schemas.openxmlformats.org/officeDocument/2006/relationships/hyperlink" Target="#AIDE_REPERE20" /><Relationship Id="rId27" Type="http://schemas.openxmlformats.org/officeDocument/2006/relationships/hyperlink" Target="#AIDE_REPERE20" /><Relationship Id="rId28" Type="http://schemas.openxmlformats.org/officeDocument/2006/relationships/hyperlink" Target="#AIDE_REPERE22" /><Relationship Id="rId29" Type="http://schemas.openxmlformats.org/officeDocument/2006/relationships/hyperlink" Target="#AIDE_REPERE22" /><Relationship Id="rId30" Type="http://schemas.openxmlformats.org/officeDocument/2006/relationships/hyperlink" Target="#AIDE_REPERE_CPT_7352121" /><Relationship Id="rId31" Type="http://schemas.openxmlformats.org/officeDocument/2006/relationships/hyperlink" Target="#AIDE_REPERE_CPT_7352121" /><Relationship Id="rId32" Type="http://schemas.openxmlformats.org/officeDocument/2006/relationships/hyperlink" Target="#AIDE_REPERE_CPT_7352122" /><Relationship Id="rId33" Type="http://schemas.openxmlformats.org/officeDocument/2006/relationships/hyperlink" Target="#AIDE_REPERE_CPT_7352122" /><Relationship Id="rId34" Type="http://schemas.openxmlformats.org/officeDocument/2006/relationships/hyperlink" Target="#AIDE_REPERE_CPT_7352282" /><Relationship Id="rId35" Type="http://schemas.openxmlformats.org/officeDocument/2006/relationships/hyperlink" Target="#AIDE_REPERE_CPT_7352282" /><Relationship Id="rId36" Type="http://schemas.openxmlformats.org/officeDocument/2006/relationships/hyperlink" Target="#AIDE_REPERE_CPT_73532" /><Relationship Id="rId37" Type="http://schemas.openxmlformats.org/officeDocument/2006/relationships/hyperlink" Target="#AIDE_REPERE_CPT_73532"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4" /><Relationship Id="rId3" Type="http://schemas.openxmlformats.org/officeDocument/2006/relationships/hyperlink" Target="#AIDE_REPERE14" /><Relationship Id="rId4" Type="http://schemas.openxmlformats.org/officeDocument/2006/relationships/hyperlink" Target="#AIDE_REPERE14" /><Relationship Id="rId5" Type="http://schemas.openxmlformats.org/officeDocument/2006/relationships/hyperlink" Target="#AIDE_REPERE14"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5" /><Relationship Id="rId3" Type="http://schemas.openxmlformats.org/officeDocument/2006/relationships/hyperlink" Target="#AIDE_REPERE15"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20" /><Relationship Id="rId9" Type="http://schemas.openxmlformats.org/officeDocument/2006/relationships/hyperlink" Target="#AIDE_REPERE20" /><Relationship Id="rId10" Type="http://schemas.openxmlformats.org/officeDocument/2006/relationships/hyperlink" Target="#AIDE_REPERE22" /><Relationship Id="rId11" Type="http://schemas.openxmlformats.org/officeDocument/2006/relationships/hyperlink" Target="#AIDE_REPERE22" /><Relationship Id="rId12" Type="http://schemas.openxmlformats.org/officeDocument/2006/relationships/hyperlink" Target="#AIDE_REPERE_CPT_7352121" /><Relationship Id="rId13" Type="http://schemas.openxmlformats.org/officeDocument/2006/relationships/hyperlink" Target="#AIDE_REPERE_CPT_7352121" /><Relationship Id="rId14" Type="http://schemas.openxmlformats.org/officeDocument/2006/relationships/hyperlink" Target="#AIDE_REPERE_CPT_7352122" /><Relationship Id="rId15" Type="http://schemas.openxmlformats.org/officeDocument/2006/relationships/hyperlink" Target="#AIDE_REPERE_CPT_7352122" /><Relationship Id="rId16" Type="http://schemas.openxmlformats.org/officeDocument/2006/relationships/hyperlink" Target="#AIDE_REPERE_CPT_7352282" /><Relationship Id="rId17" Type="http://schemas.openxmlformats.org/officeDocument/2006/relationships/hyperlink" Target="#AIDE_REPERE_CPT_7352282" /><Relationship Id="rId18" Type="http://schemas.openxmlformats.org/officeDocument/2006/relationships/hyperlink" Target="#AIDE_REPERE_CPT_73532" /><Relationship Id="rId19" Type="http://schemas.openxmlformats.org/officeDocument/2006/relationships/hyperlink" Target="#AIDE_REPERE_CPT_73532"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5" /><Relationship Id="rId3" Type="http://schemas.openxmlformats.org/officeDocument/2006/relationships/hyperlink" Target="#AIDE_REPERE15"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20" /><Relationship Id="rId9" Type="http://schemas.openxmlformats.org/officeDocument/2006/relationships/hyperlink" Target="#AIDE_REPERE20" /><Relationship Id="rId10" Type="http://schemas.openxmlformats.org/officeDocument/2006/relationships/hyperlink" Target="#AIDE_REPERE22" /><Relationship Id="rId11" Type="http://schemas.openxmlformats.org/officeDocument/2006/relationships/hyperlink" Target="#AIDE_REPERE22" /><Relationship Id="rId12" Type="http://schemas.openxmlformats.org/officeDocument/2006/relationships/hyperlink" Target="#AIDE_REPERE_CPT_7352121" /><Relationship Id="rId13" Type="http://schemas.openxmlformats.org/officeDocument/2006/relationships/hyperlink" Target="#AIDE_REPERE_CPT_7352121" /><Relationship Id="rId14" Type="http://schemas.openxmlformats.org/officeDocument/2006/relationships/hyperlink" Target="#AIDE_REPERE_CPT_7352122" /><Relationship Id="rId15" Type="http://schemas.openxmlformats.org/officeDocument/2006/relationships/hyperlink" Target="#AIDE_REPERE_CPT_7352122" /><Relationship Id="rId16" Type="http://schemas.openxmlformats.org/officeDocument/2006/relationships/hyperlink" Target="#AIDE_REPERE_CPT_7352282" /><Relationship Id="rId17" Type="http://schemas.openxmlformats.org/officeDocument/2006/relationships/hyperlink" Target="#AIDE_REPERE_CPT_7352282" /><Relationship Id="rId18" Type="http://schemas.openxmlformats.org/officeDocument/2006/relationships/hyperlink" Target="#AIDE_REPERE_CPT_73532" /><Relationship Id="rId19" Type="http://schemas.openxmlformats.org/officeDocument/2006/relationships/hyperlink" Target="#AIDE_REPERE_CPT_73532"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80</xdr:row>
      <xdr:rowOff>38100</xdr:rowOff>
    </xdr:from>
    <xdr:to>
      <xdr:col>3</xdr:col>
      <xdr:colOff>9525</xdr:colOff>
      <xdr:row>82</xdr:row>
      <xdr:rowOff>238125</xdr:rowOff>
    </xdr:to>
    <xdr:grpSp>
      <xdr:nvGrpSpPr>
        <xdr:cNvPr id="1" name="Groupe 6"/>
        <xdr:cNvGrpSpPr>
          <a:grpSpLocks/>
        </xdr:cNvGrpSpPr>
      </xdr:nvGrpSpPr>
      <xdr:grpSpPr>
        <a:xfrm>
          <a:off x="923925" y="1975485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5</xdr:row>
      <xdr:rowOff>9525</xdr:rowOff>
    </xdr:from>
    <xdr:to>
      <xdr:col>1</xdr:col>
      <xdr:colOff>180975</xdr:colOff>
      <xdr:row>5</xdr:row>
      <xdr:rowOff>171450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38100" y="1219200"/>
          <a:ext cx="142875" cy="161925"/>
        </a:xfrm>
        <a:prstGeom prst="rect">
          <a:avLst/>
        </a:prstGeom>
        <a:noFill/>
        <a:ln w="9525" cmpd="sng">
          <a:noFill/>
        </a:ln>
      </xdr:spPr>
    </xdr:pic>
    <xdr:clientData/>
  </xdr:twoCellAnchor>
  <xdr:twoCellAnchor editAs="oneCell">
    <xdr:from>
      <xdr:col>1</xdr:col>
      <xdr:colOff>38100</xdr:colOff>
      <xdr:row>15</xdr:row>
      <xdr:rowOff>95250</xdr:rowOff>
    </xdr:from>
    <xdr:to>
      <xdr:col>1</xdr:col>
      <xdr:colOff>180975</xdr:colOff>
      <xdr:row>15</xdr:row>
      <xdr:rowOff>247650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38100" y="3324225"/>
          <a:ext cx="142875" cy="152400"/>
        </a:xfrm>
        <a:prstGeom prst="rect">
          <a:avLst/>
        </a:prstGeom>
        <a:noFill/>
        <a:ln w="9525" cmpd="sng">
          <a:noFill/>
        </a:ln>
      </xdr:spPr>
    </xdr:pic>
    <xdr:clientData/>
  </xdr:twoCellAnchor>
  <xdr:twoCellAnchor editAs="oneCell">
    <xdr:from>
      <xdr:col>1</xdr:col>
      <xdr:colOff>38100</xdr:colOff>
      <xdr:row>13</xdr:row>
      <xdr:rowOff>28575</xdr:rowOff>
    </xdr:from>
    <xdr:to>
      <xdr:col>1</xdr:col>
      <xdr:colOff>180975</xdr:colOff>
      <xdr:row>13</xdr:row>
      <xdr:rowOff>180975</xdr:rowOff>
    </xdr:to>
    <xdr:pic>
      <xdr:nvPicPr>
        <xdr:cNvPr id="3" name="Image 25" descr="C:\Users\lducoudre\AppData\Local\Microsoft\Windows\Temporary Internet Files\Content.IE5\U5NQSQCN\unknown-31209_960_720[1].png">
          <a:hlinkClick r:id="rId7"/>
        </xdr:cNvPr>
        <xdr:cNvPicPr preferRelativeResize="1">
          <a:picLocks noChangeAspect="0"/>
        </xdr:cNvPicPr>
      </xdr:nvPicPr>
      <xdr:blipFill>
        <a:blip r:embed="rId1"/>
        <a:stretch>
          <a:fillRect/>
        </a:stretch>
      </xdr:blipFill>
      <xdr:spPr>
        <a:xfrm>
          <a:off x="38100" y="2876550"/>
          <a:ext cx="142875" cy="152400"/>
        </a:xfrm>
        <a:prstGeom prst="rect">
          <a:avLst/>
        </a:prstGeom>
        <a:noFill/>
        <a:ln w="9525" cmpd="sng">
          <a:noFill/>
        </a:ln>
      </xdr:spPr>
    </xdr:pic>
    <xdr:clientData/>
  </xdr:twoCellAnchor>
  <xdr:twoCellAnchor editAs="oneCell">
    <xdr:from>
      <xdr:col>4</xdr:col>
      <xdr:colOff>285750</xdr:colOff>
      <xdr:row>10</xdr:row>
      <xdr:rowOff>171450</xdr:rowOff>
    </xdr:from>
    <xdr:to>
      <xdr:col>4</xdr:col>
      <xdr:colOff>428625</xdr:colOff>
      <xdr:row>11</xdr:row>
      <xdr:rowOff>133350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534025" y="2333625"/>
          <a:ext cx="142875" cy="152400"/>
        </a:xfrm>
        <a:prstGeom prst="rect">
          <a:avLst/>
        </a:prstGeom>
        <a:noFill/>
        <a:ln w="9525" cmpd="sng">
          <a:noFill/>
        </a:ln>
      </xdr:spPr>
    </xdr:pic>
    <xdr:clientData/>
  </xdr:twoCellAnchor>
  <xdr:twoCellAnchor editAs="oneCell">
    <xdr:from>
      <xdr:col>2</xdr:col>
      <xdr:colOff>57150</xdr:colOff>
      <xdr:row>15</xdr:row>
      <xdr:rowOff>38100</xdr:rowOff>
    </xdr:from>
    <xdr:to>
      <xdr:col>2</xdr:col>
      <xdr:colOff>276225</xdr:colOff>
      <xdr:row>15</xdr:row>
      <xdr:rowOff>266700</xdr:rowOff>
    </xdr:to>
    <xdr:pic macro="[0]!SaisieFiness">
      <xdr:nvPicPr>
        <xdr:cNvPr id="5" name="Image 1"/>
        <xdr:cNvPicPr preferRelativeResize="1">
          <a:picLocks noChangeAspect="1"/>
        </xdr:cNvPicPr>
      </xdr:nvPicPr>
      <xdr:blipFill>
        <a:blip r:embed="rId10"/>
        <a:stretch>
          <a:fillRect/>
        </a:stretch>
      </xdr:blipFill>
      <xdr:spPr>
        <a:xfrm>
          <a:off x="400050" y="3267075"/>
          <a:ext cx="219075" cy="228600"/>
        </a:xfrm>
        <a:prstGeom prst="rect">
          <a:avLst/>
        </a:prstGeom>
        <a:noFill/>
        <a:ln w="9525" cmpd="sng">
          <a:noFill/>
        </a:ln>
      </xdr:spPr>
    </xdr:pic>
    <xdr:clientData/>
  </xdr:twoCellAnchor>
  <xdr:twoCellAnchor editAs="oneCell">
    <xdr:from>
      <xdr:col>2</xdr:col>
      <xdr:colOff>342900</xdr:colOff>
      <xdr:row>15</xdr:row>
      <xdr:rowOff>38100</xdr:rowOff>
    </xdr:from>
    <xdr:to>
      <xdr:col>2</xdr:col>
      <xdr:colOff>561975</xdr:colOff>
      <xdr:row>15</xdr:row>
      <xdr:rowOff>276225</xdr:rowOff>
    </xdr:to>
    <xdr:pic macro="[0]!ModifierFiness">
      <xdr:nvPicPr>
        <xdr:cNvPr id="6" name="Image 2"/>
        <xdr:cNvPicPr preferRelativeResize="1">
          <a:picLocks noChangeAspect="1"/>
        </xdr:cNvPicPr>
      </xdr:nvPicPr>
      <xdr:blipFill>
        <a:blip r:embed="rId11"/>
        <a:stretch>
          <a:fillRect/>
        </a:stretch>
      </xdr:blipFill>
      <xdr:spPr>
        <a:xfrm>
          <a:off x="685800" y="3267075"/>
          <a:ext cx="219075" cy="238125"/>
        </a:xfrm>
        <a:prstGeom prst="rect">
          <a:avLst/>
        </a:prstGeom>
        <a:noFill/>
        <a:ln w="9525" cmpd="sng">
          <a:noFill/>
        </a:ln>
      </xdr:spPr>
    </xdr:pic>
    <xdr:clientData/>
  </xdr:twoCellAnchor>
  <xdr:twoCellAnchor editAs="oneCell">
    <xdr:from>
      <xdr:col>2</xdr:col>
      <xdr:colOff>619125</xdr:colOff>
      <xdr:row>15</xdr:row>
      <xdr:rowOff>38100</xdr:rowOff>
    </xdr:from>
    <xdr:to>
      <xdr:col>2</xdr:col>
      <xdr:colOff>838200</xdr:colOff>
      <xdr:row>15</xdr:row>
      <xdr:rowOff>276225</xdr:rowOff>
    </xdr:to>
    <xdr:pic macro="[0]!SupprimerFiness">
      <xdr:nvPicPr>
        <xdr:cNvPr id="7" name="Image 3"/>
        <xdr:cNvPicPr preferRelativeResize="1">
          <a:picLocks noChangeAspect="1"/>
        </xdr:cNvPicPr>
      </xdr:nvPicPr>
      <xdr:blipFill>
        <a:blip r:embed="rId12"/>
        <a:stretch>
          <a:fillRect/>
        </a:stretch>
      </xdr:blipFill>
      <xdr:spPr>
        <a:xfrm>
          <a:off x="962025" y="3267075"/>
          <a:ext cx="219075" cy="238125"/>
        </a:xfrm>
        <a:prstGeom prst="rect">
          <a:avLst/>
        </a:prstGeom>
        <a:noFill/>
        <a:ln w="9525" cmpd="sng">
          <a:noFill/>
        </a:ln>
      </xdr:spPr>
    </xdr:pic>
    <xdr:clientData/>
  </xdr:twoCellAnchor>
  <xdr:twoCellAnchor editAs="oneCell">
    <xdr:from>
      <xdr:col>5</xdr:col>
      <xdr:colOff>1019175</xdr:colOff>
      <xdr:row>10</xdr:row>
      <xdr:rowOff>171450</xdr:rowOff>
    </xdr:from>
    <xdr:to>
      <xdr:col>5</xdr:col>
      <xdr:colOff>1162050</xdr:colOff>
      <xdr:row>11</xdr:row>
      <xdr:rowOff>142875</xdr:rowOff>
    </xdr:to>
    <xdr:pic>
      <xdr:nvPicPr>
        <xdr:cNvPr id="8" name="Image 25" descr="C:\Users\lducoudre\AppData\Local\Microsoft\Windows\Temporary Internet Files\Content.IE5\U5NQSQCN\unknown-31209_960_720[1].png">
          <a:hlinkClick r:id="rId14"/>
        </xdr:cNvPr>
        <xdr:cNvPicPr preferRelativeResize="1">
          <a:picLocks noChangeAspect="1"/>
        </xdr:cNvPicPr>
      </xdr:nvPicPr>
      <xdr:blipFill>
        <a:blip r:embed="rId1"/>
        <a:stretch>
          <a:fillRect/>
        </a:stretch>
      </xdr:blipFill>
      <xdr:spPr>
        <a:xfrm>
          <a:off x="7019925" y="2333625"/>
          <a:ext cx="142875"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1276350</xdr:colOff>
      <xdr:row>5</xdr:row>
      <xdr:rowOff>0</xdr:rowOff>
    </xdr:from>
    <xdr:to>
      <xdr:col>2</xdr:col>
      <xdr:colOff>1419225</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257425" y="1209675"/>
          <a:ext cx="142875" cy="142875"/>
        </a:xfrm>
        <a:prstGeom prst="rect">
          <a:avLst/>
        </a:prstGeom>
        <a:noFill/>
        <a:ln w="9525" cmpd="sng">
          <a:noFill/>
        </a:ln>
      </xdr:spPr>
    </xdr:pic>
    <xdr:clientData/>
  </xdr:twoCellAnchor>
  <xdr:twoCellAnchor editAs="oneCell">
    <xdr:from>
      <xdr:col>4</xdr:col>
      <xdr:colOff>342900</xdr:colOff>
      <xdr:row>5</xdr:row>
      <xdr:rowOff>0</xdr:rowOff>
    </xdr:from>
    <xdr:to>
      <xdr:col>4</xdr:col>
      <xdr:colOff>485775</xdr:colOff>
      <xdr:row>5</xdr:row>
      <xdr:rowOff>142875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6600825" y="1209675"/>
          <a:ext cx="142875" cy="142875"/>
        </a:xfrm>
        <a:prstGeom prst="rect">
          <a:avLst/>
        </a:prstGeom>
        <a:noFill/>
        <a:ln w="9525" cmpd="sng">
          <a:noFill/>
        </a:ln>
      </xdr:spPr>
    </xdr:pic>
    <xdr:clientData/>
  </xdr:twoCellAnchor>
  <xdr:twoCellAnchor editAs="oneCell">
    <xdr:from>
      <xdr:col>5</xdr:col>
      <xdr:colOff>923925</xdr:colOff>
      <xdr:row>5</xdr:row>
      <xdr:rowOff>0</xdr:rowOff>
    </xdr:from>
    <xdr:to>
      <xdr:col>5</xdr:col>
      <xdr:colOff>1066800</xdr:colOff>
      <xdr:row>5</xdr:row>
      <xdr:rowOff>142875</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8010525" y="1209675"/>
          <a:ext cx="142875" cy="142875"/>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4" name="Image 1"/>
        <xdr:cNvPicPr preferRelativeResize="1">
          <a:picLocks noChangeAspect="1"/>
        </xdr:cNvPicPr>
      </xdr:nvPicPr>
      <xdr:blipFill>
        <a:blip r:embed="rId8"/>
        <a:stretch>
          <a:fillRect/>
        </a:stretch>
      </xdr:blipFill>
      <xdr:spPr>
        <a:xfrm>
          <a:off x="1038225" y="2133600"/>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95250</xdr:rowOff>
    </xdr:to>
    <xdr:pic macro="[0]!ModifierId_CR_SF_">
      <xdr:nvPicPr>
        <xdr:cNvPr id="5" name="Image 2"/>
        <xdr:cNvPicPr preferRelativeResize="1">
          <a:picLocks noChangeAspect="1"/>
        </xdr:cNvPicPr>
      </xdr:nvPicPr>
      <xdr:blipFill>
        <a:blip r:embed="rId9"/>
        <a:stretch>
          <a:fillRect/>
        </a:stretch>
      </xdr:blipFill>
      <xdr:spPr>
        <a:xfrm>
          <a:off x="1323975" y="2133600"/>
          <a:ext cx="209550"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6" name="Image 3"/>
        <xdr:cNvPicPr preferRelativeResize="1">
          <a:picLocks noChangeAspect="1"/>
        </xdr:cNvPicPr>
      </xdr:nvPicPr>
      <xdr:blipFill>
        <a:blip r:embed="rId10"/>
        <a:stretch>
          <a:fillRect/>
        </a:stretch>
      </xdr:blipFill>
      <xdr:spPr>
        <a:xfrm>
          <a:off x="1600200" y="2133600"/>
          <a:ext cx="2190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46</xdr:row>
      <xdr:rowOff>0</xdr:rowOff>
    </xdr:from>
    <xdr:to>
      <xdr:col>0</xdr:col>
      <xdr:colOff>200025</xdr:colOff>
      <xdr:row>46</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57150" y="8162925"/>
          <a:ext cx="142875" cy="152400"/>
        </a:xfrm>
        <a:prstGeom prst="rect">
          <a:avLst/>
        </a:prstGeom>
        <a:noFill/>
        <a:ln w="9525" cmpd="sng">
          <a:noFill/>
        </a:ln>
      </xdr:spPr>
    </xdr:pic>
    <xdr:clientData/>
  </xdr:twoCellAnchor>
  <xdr:twoCellAnchor editAs="oneCell">
    <xdr:from>
      <xdr:col>0</xdr:col>
      <xdr:colOff>57150</xdr:colOff>
      <xdr:row>53</xdr:row>
      <xdr:rowOff>0</xdr:rowOff>
    </xdr:from>
    <xdr:to>
      <xdr:col>0</xdr:col>
      <xdr:colOff>200025</xdr:colOff>
      <xdr:row>53</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57150" y="9296400"/>
          <a:ext cx="142875" cy="152400"/>
        </a:xfrm>
        <a:prstGeom prst="rect">
          <a:avLst/>
        </a:prstGeom>
        <a:noFill/>
        <a:ln w="9525" cmpd="sng">
          <a:noFill/>
        </a:ln>
      </xdr:spPr>
    </xdr:pic>
    <xdr:clientData/>
  </xdr:twoCellAnchor>
  <xdr:twoCellAnchor editAs="oneCell">
    <xdr:from>
      <xdr:col>0</xdr:col>
      <xdr:colOff>57150</xdr:colOff>
      <xdr:row>66</xdr:row>
      <xdr:rowOff>0</xdr:rowOff>
    </xdr:from>
    <xdr:to>
      <xdr:col>0</xdr:col>
      <xdr:colOff>200025</xdr:colOff>
      <xdr:row>66</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57150" y="11572875"/>
          <a:ext cx="142875" cy="152400"/>
        </a:xfrm>
        <a:prstGeom prst="rect">
          <a:avLst/>
        </a:prstGeom>
        <a:noFill/>
        <a:ln w="9525" cmpd="sng">
          <a:noFill/>
        </a:ln>
      </xdr:spPr>
    </xdr:pic>
    <xdr:clientData/>
  </xdr:twoCellAnchor>
  <xdr:twoCellAnchor editAs="oneCell">
    <xdr:from>
      <xdr:col>0</xdr:col>
      <xdr:colOff>57150</xdr:colOff>
      <xdr:row>85</xdr:row>
      <xdr:rowOff>0</xdr:rowOff>
    </xdr:from>
    <xdr:to>
      <xdr:col>0</xdr:col>
      <xdr:colOff>200025</xdr:colOff>
      <xdr:row>85</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7150" y="14944725"/>
          <a:ext cx="142875" cy="152400"/>
        </a:xfrm>
        <a:prstGeom prst="rect">
          <a:avLst/>
        </a:prstGeom>
        <a:noFill/>
        <a:ln w="9525" cmpd="sng">
          <a:noFill/>
        </a:ln>
      </xdr:spPr>
    </xdr:pic>
    <xdr:clientData/>
  </xdr:twoCellAnchor>
  <xdr:twoCellAnchor editAs="oneCell">
    <xdr:from>
      <xdr:col>0</xdr:col>
      <xdr:colOff>57150</xdr:colOff>
      <xdr:row>92</xdr:row>
      <xdr:rowOff>0</xdr:rowOff>
    </xdr:from>
    <xdr:to>
      <xdr:col>0</xdr:col>
      <xdr:colOff>200025</xdr:colOff>
      <xdr:row>92</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57150" y="16135350"/>
          <a:ext cx="142875" cy="152400"/>
        </a:xfrm>
        <a:prstGeom prst="rect">
          <a:avLst/>
        </a:prstGeom>
        <a:noFill/>
        <a:ln w="9525" cmpd="sng">
          <a:noFill/>
        </a:ln>
      </xdr:spPr>
    </xdr:pic>
    <xdr:clientData/>
  </xdr:twoCellAnchor>
  <xdr:twoCellAnchor editAs="oneCell">
    <xdr:from>
      <xdr:col>0</xdr:col>
      <xdr:colOff>57150</xdr:colOff>
      <xdr:row>95</xdr:row>
      <xdr:rowOff>0</xdr:rowOff>
    </xdr:from>
    <xdr:to>
      <xdr:col>0</xdr:col>
      <xdr:colOff>200025</xdr:colOff>
      <xdr:row>95</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57150" y="16678275"/>
          <a:ext cx="142875" cy="152400"/>
        </a:xfrm>
        <a:prstGeom prst="rect">
          <a:avLst/>
        </a:prstGeom>
        <a:noFill/>
        <a:ln w="9525" cmpd="sng">
          <a:noFill/>
        </a:ln>
      </xdr:spPr>
    </xdr:pic>
    <xdr:clientData/>
  </xdr:twoCellAnchor>
  <xdr:twoCellAnchor editAs="oneCell">
    <xdr:from>
      <xdr:col>1</xdr:col>
      <xdr:colOff>476250</xdr:colOff>
      <xdr:row>156</xdr:row>
      <xdr:rowOff>19050</xdr:rowOff>
    </xdr:from>
    <xdr:to>
      <xdr:col>1</xdr:col>
      <xdr:colOff>619125</xdr:colOff>
      <xdr:row>156</xdr:row>
      <xdr:rowOff>171450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23900" y="27679650"/>
          <a:ext cx="142875" cy="152400"/>
        </a:xfrm>
        <a:prstGeom prst="rect">
          <a:avLst/>
        </a:prstGeom>
        <a:noFill/>
        <a:ln w="9525" cmpd="sng">
          <a:noFill/>
        </a:ln>
      </xdr:spPr>
    </xdr:pic>
    <xdr:clientData/>
  </xdr:twoCellAnchor>
  <xdr:twoCellAnchor editAs="oneCell">
    <xdr:from>
      <xdr:col>1</xdr:col>
      <xdr:colOff>476250</xdr:colOff>
      <xdr:row>107</xdr:row>
      <xdr:rowOff>9525</xdr:rowOff>
    </xdr:from>
    <xdr:to>
      <xdr:col>1</xdr:col>
      <xdr:colOff>619125</xdr:colOff>
      <xdr:row>107</xdr:row>
      <xdr:rowOff>161925</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23900" y="18707100"/>
          <a:ext cx="142875" cy="152400"/>
        </a:xfrm>
        <a:prstGeom prst="rect">
          <a:avLst/>
        </a:prstGeom>
        <a:noFill/>
        <a:ln w="9525" cmpd="sng">
          <a:noFill/>
        </a:ln>
      </xdr:spPr>
    </xdr:pic>
    <xdr:clientData/>
  </xdr:twoCellAnchor>
  <xdr:twoCellAnchor editAs="oneCell">
    <xdr:from>
      <xdr:col>0</xdr:col>
      <xdr:colOff>47625</xdr:colOff>
      <xdr:row>115</xdr:row>
      <xdr:rowOff>19050</xdr:rowOff>
    </xdr:from>
    <xdr:to>
      <xdr:col>0</xdr:col>
      <xdr:colOff>190500</xdr:colOff>
      <xdr:row>116</xdr:row>
      <xdr:rowOff>9525</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47625" y="20050125"/>
          <a:ext cx="142875" cy="152400"/>
        </a:xfrm>
        <a:prstGeom prst="rect">
          <a:avLst/>
        </a:prstGeom>
        <a:noFill/>
        <a:ln w="9525" cmpd="sng">
          <a:noFill/>
        </a:ln>
      </xdr:spPr>
    </xdr:pic>
    <xdr:clientData/>
  </xdr:twoCellAnchor>
  <xdr:twoCellAnchor editAs="oneCell">
    <xdr:from>
      <xdr:col>0</xdr:col>
      <xdr:colOff>57150</xdr:colOff>
      <xdr:row>57</xdr:row>
      <xdr:rowOff>180975</xdr:rowOff>
    </xdr:from>
    <xdr:to>
      <xdr:col>0</xdr:col>
      <xdr:colOff>200025</xdr:colOff>
      <xdr:row>57</xdr:row>
      <xdr:rowOff>333375</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57150" y="10125075"/>
          <a:ext cx="142875" cy="152400"/>
        </a:xfrm>
        <a:prstGeom prst="rect">
          <a:avLst/>
        </a:prstGeom>
        <a:noFill/>
        <a:ln w="9525" cmpd="sng">
          <a:noFill/>
        </a:ln>
      </xdr:spPr>
    </xdr:pic>
    <xdr:clientData/>
  </xdr:twoCellAnchor>
  <xdr:twoCellAnchor editAs="oneCell">
    <xdr:from>
      <xdr:col>0</xdr:col>
      <xdr:colOff>57150</xdr:colOff>
      <xdr:row>94</xdr:row>
      <xdr:rowOff>0</xdr:rowOff>
    </xdr:from>
    <xdr:to>
      <xdr:col>0</xdr:col>
      <xdr:colOff>200025</xdr:colOff>
      <xdr:row>94</xdr:row>
      <xdr:rowOff>152400</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57150" y="16459200"/>
          <a:ext cx="142875" cy="152400"/>
        </a:xfrm>
        <a:prstGeom prst="rect">
          <a:avLst/>
        </a:prstGeom>
        <a:noFill/>
        <a:ln w="9525" cmpd="sng">
          <a:noFill/>
        </a:ln>
      </xdr:spPr>
    </xdr:pic>
    <xdr:clientData/>
  </xdr:twoCellAnchor>
  <xdr:twoCellAnchor editAs="oneCell">
    <xdr:from>
      <xdr:col>1</xdr:col>
      <xdr:colOff>476250</xdr:colOff>
      <xdr:row>109</xdr:row>
      <xdr:rowOff>0</xdr:rowOff>
    </xdr:from>
    <xdr:to>
      <xdr:col>1</xdr:col>
      <xdr:colOff>619125</xdr:colOff>
      <xdr:row>109</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723900" y="19040475"/>
          <a:ext cx="142875" cy="152400"/>
        </a:xfrm>
        <a:prstGeom prst="rect">
          <a:avLst/>
        </a:prstGeom>
        <a:noFill/>
        <a:ln w="9525" cmpd="sng">
          <a:noFill/>
        </a:ln>
      </xdr:spPr>
    </xdr:pic>
    <xdr:clientData/>
  </xdr:twoCellAnchor>
  <xdr:twoCellAnchor editAs="oneCell">
    <xdr:from>
      <xdr:col>0</xdr:col>
      <xdr:colOff>0</xdr:colOff>
      <xdr:row>11</xdr:row>
      <xdr:rowOff>0</xdr:rowOff>
    </xdr:from>
    <xdr:to>
      <xdr:col>0</xdr:col>
      <xdr:colOff>142875</xdr:colOff>
      <xdr:row>11</xdr:row>
      <xdr:rowOff>161925</xdr:rowOff>
    </xdr:to>
    <xdr:pic>
      <xdr:nvPicPr>
        <xdr:cNvPr id="13" name="Image 25" descr="C:\Users\lducoudre\AppData\Local\Microsoft\Windows\Temporary Internet Files\Content.IE5\U5NQSQCN\unknown-31209_960_720[1].png">
          <a:hlinkClick r:id="rId27"/>
        </xdr:cNvPr>
        <xdr:cNvPicPr preferRelativeResize="1">
          <a:picLocks noChangeAspect="1"/>
        </xdr:cNvPicPr>
      </xdr:nvPicPr>
      <xdr:blipFill>
        <a:blip r:embed="rId1"/>
        <a:stretch>
          <a:fillRect/>
        </a:stretch>
      </xdr:blipFill>
      <xdr:spPr>
        <a:xfrm>
          <a:off x="0" y="2428875"/>
          <a:ext cx="142875" cy="161925"/>
        </a:xfrm>
        <a:prstGeom prst="rect">
          <a:avLst/>
        </a:prstGeom>
        <a:noFill/>
        <a:ln w="9525" cmpd="sng">
          <a:noFill/>
        </a:ln>
      </xdr:spPr>
    </xdr:pic>
    <xdr:clientData/>
  </xdr:twoCellAnchor>
  <xdr:twoCellAnchor editAs="oneCell">
    <xdr:from>
      <xdr:col>0</xdr:col>
      <xdr:colOff>38100</xdr:colOff>
      <xdr:row>141</xdr:row>
      <xdr:rowOff>85725</xdr:rowOff>
    </xdr:from>
    <xdr:to>
      <xdr:col>0</xdr:col>
      <xdr:colOff>180975</xdr:colOff>
      <xdr:row>141</xdr:row>
      <xdr:rowOff>247650</xdr:rowOff>
    </xdr:to>
    <xdr:pic>
      <xdr:nvPicPr>
        <xdr:cNvPr id="14" name="Image 25" descr="C:\Users\lducoudre\AppData\Local\Microsoft\Windows\Temporary Internet Files\Content.IE5\U5NQSQCN\unknown-31209_960_720[1].png">
          <a:hlinkClick r:id="rId29"/>
        </xdr:cNvPr>
        <xdr:cNvPicPr preferRelativeResize="1">
          <a:picLocks noChangeAspect="1"/>
        </xdr:cNvPicPr>
      </xdr:nvPicPr>
      <xdr:blipFill>
        <a:blip r:embed="rId1"/>
        <a:stretch>
          <a:fillRect/>
        </a:stretch>
      </xdr:blipFill>
      <xdr:spPr>
        <a:xfrm>
          <a:off x="38100" y="24974550"/>
          <a:ext cx="142875" cy="161925"/>
        </a:xfrm>
        <a:prstGeom prst="rect">
          <a:avLst/>
        </a:prstGeom>
        <a:noFill/>
        <a:ln w="9525" cmpd="sng">
          <a:noFill/>
        </a:ln>
      </xdr:spPr>
    </xdr:pic>
    <xdr:clientData/>
  </xdr:twoCellAnchor>
  <xdr:twoCellAnchor editAs="oneCell">
    <xdr:from>
      <xdr:col>0</xdr:col>
      <xdr:colOff>38100</xdr:colOff>
      <xdr:row>118</xdr:row>
      <xdr:rowOff>0</xdr:rowOff>
    </xdr:from>
    <xdr:to>
      <xdr:col>0</xdr:col>
      <xdr:colOff>180975</xdr:colOff>
      <xdr:row>119</xdr:row>
      <xdr:rowOff>0</xdr:rowOff>
    </xdr:to>
    <xdr:pic>
      <xdr:nvPicPr>
        <xdr:cNvPr id="15" name="Image 25" descr="C:\Users\lducoudre\AppData\Local\Microsoft\Windows\Temporary Internet Files\Content.IE5\U5NQSQCN\unknown-31209_960_720[1].png">
          <a:hlinkClick r:id="rId31"/>
        </xdr:cNvPr>
        <xdr:cNvPicPr preferRelativeResize="1">
          <a:picLocks noChangeAspect="1"/>
        </xdr:cNvPicPr>
      </xdr:nvPicPr>
      <xdr:blipFill>
        <a:blip r:embed="rId1"/>
        <a:stretch>
          <a:fillRect/>
        </a:stretch>
      </xdr:blipFill>
      <xdr:spPr>
        <a:xfrm>
          <a:off x="38100" y="20678775"/>
          <a:ext cx="142875" cy="161925"/>
        </a:xfrm>
        <a:prstGeom prst="rect">
          <a:avLst/>
        </a:prstGeom>
        <a:noFill/>
        <a:ln w="9525" cmpd="sng">
          <a:noFill/>
        </a:ln>
      </xdr:spPr>
    </xdr:pic>
    <xdr:clientData/>
  </xdr:twoCellAnchor>
  <xdr:twoCellAnchor editAs="oneCell">
    <xdr:from>
      <xdr:col>0</xdr:col>
      <xdr:colOff>38100</xdr:colOff>
      <xdr:row>119</xdr:row>
      <xdr:rowOff>114300</xdr:rowOff>
    </xdr:from>
    <xdr:to>
      <xdr:col>0</xdr:col>
      <xdr:colOff>180975</xdr:colOff>
      <xdr:row>119</xdr:row>
      <xdr:rowOff>361950</xdr:rowOff>
    </xdr:to>
    <xdr:pic>
      <xdr:nvPicPr>
        <xdr:cNvPr id="16" name="Image 25" descr="C:\Users\lducoudre\AppData\Local\Microsoft\Windows\Temporary Internet Files\Content.IE5\U5NQSQCN\unknown-31209_960_720[1].png">
          <a:hlinkClick r:id="rId33"/>
        </xdr:cNvPr>
        <xdr:cNvPicPr preferRelativeResize="1">
          <a:picLocks noChangeAspect="1"/>
        </xdr:cNvPicPr>
      </xdr:nvPicPr>
      <xdr:blipFill>
        <a:blip r:embed="rId1"/>
        <a:stretch>
          <a:fillRect/>
        </a:stretch>
      </xdr:blipFill>
      <xdr:spPr>
        <a:xfrm>
          <a:off x="38100" y="20955000"/>
          <a:ext cx="142875" cy="247650"/>
        </a:xfrm>
        <a:prstGeom prst="rect">
          <a:avLst/>
        </a:prstGeom>
        <a:noFill/>
        <a:ln w="9525" cmpd="sng">
          <a:noFill/>
        </a:ln>
      </xdr:spPr>
    </xdr:pic>
    <xdr:clientData/>
  </xdr:twoCellAnchor>
  <xdr:twoCellAnchor editAs="oneCell">
    <xdr:from>
      <xdr:col>0</xdr:col>
      <xdr:colOff>38100</xdr:colOff>
      <xdr:row>120</xdr:row>
      <xdr:rowOff>0</xdr:rowOff>
    </xdr:from>
    <xdr:to>
      <xdr:col>0</xdr:col>
      <xdr:colOff>180975</xdr:colOff>
      <xdr:row>121</xdr:row>
      <xdr:rowOff>0</xdr:rowOff>
    </xdr:to>
    <xdr:pic>
      <xdr:nvPicPr>
        <xdr:cNvPr id="17" name="Image 25" descr="C:\Users\lducoudre\AppData\Local\Microsoft\Windows\Temporary Internet Files\Content.IE5\U5NQSQCN\unknown-31209_960_720[1].png">
          <a:hlinkClick r:id="rId35"/>
        </xdr:cNvPr>
        <xdr:cNvPicPr preferRelativeResize="1">
          <a:picLocks noChangeAspect="1"/>
        </xdr:cNvPicPr>
      </xdr:nvPicPr>
      <xdr:blipFill>
        <a:blip r:embed="rId1"/>
        <a:stretch>
          <a:fillRect/>
        </a:stretch>
      </xdr:blipFill>
      <xdr:spPr>
        <a:xfrm>
          <a:off x="38100" y="21326475"/>
          <a:ext cx="142875" cy="161925"/>
        </a:xfrm>
        <a:prstGeom prst="rect">
          <a:avLst/>
        </a:prstGeom>
        <a:noFill/>
        <a:ln w="9525" cmpd="sng">
          <a:noFill/>
        </a:ln>
      </xdr:spPr>
    </xdr:pic>
    <xdr:clientData/>
  </xdr:twoCellAnchor>
  <xdr:twoCellAnchor editAs="oneCell">
    <xdr:from>
      <xdr:col>0</xdr:col>
      <xdr:colOff>38100</xdr:colOff>
      <xdr:row>121</xdr:row>
      <xdr:rowOff>0</xdr:rowOff>
    </xdr:from>
    <xdr:to>
      <xdr:col>0</xdr:col>
      <xdr:colOff>180975</xdr:colOff>
      <xdr:row>122</xdr:row>
      <xdr:rowOff>0</xdr:rowOff>
    </xdr:to>
    <xdr:pic>
      <xdr:nvPicPr>
        <xdr:cNvPr id="18" name="Image 25" descr="C:\Users\lducoudre\AppData\Local\Microsoft\Windows\Temporary Internet Files\Content.IE5\U5NQSQCN\unknown-31209_960_720[1].png">
          <a:hlinkClick r:id="rId37"/>
        </xdr:cNvPr>
        <xdr:cNvPicPr preferRelativeResize="1">
          <a:picLocks noChangeAspect="1"/>
        </xdr:cNvPicPr>
      </xdr:nvPicPr>
      <xdr:blipFill>
        <a:blip r:embed="rId1"/>
        <a:stretch>
          <a:fillRect/>
        </a:stretch>
      </xdr:blipFill>
      <xdr:spPr>
        <a:xfrm>
          <a:off x="38100" y="21488400"/>
          <a:ext cx="142875" cy="161925"/>
        </a:xfrm>
        <a:prstGeom prst="rect">
          <a:avLst/>
        </a:prstGeom>
        <a:noFill/>
        <a:ln w="9525" cmpd="sng">
          <a:noFill/>
        </a:ln>
      </xdr:spPr>
    </xdr:pic>
    <xdr:clientData/>
  </xdr:twoCellAnchor>
  <xdr:twoCellAnchor editAs="oneCell">
    <xdr:from>
      <xdr:col>0</xdr:col>
      <xdr:colOff>28575</xdr:colOff>
      <xdr:row>123</xdr:row>
      <xdr:rowOff>66675</xdr:rowOff>
    </xdr:from>
    <xdr:to>
      <xdr:col>0</xdr:col>
      <xdr:colOff>171450</xdr:colOff>
      <xdr:row>123</xdr:row>
      <xdr:rowOff>228600</xdr:rowOff>
    </xdr:to>
    <xdr:pic>
      <xdr:nvPicPr>
        <xdr:cNvPr id="19" name="Image 25" descr="C:\Users\lducoudre\AppData\Local\Microsoft\Windows\Temporary Internet Files\Content.IE5\U5NQSQCN\unknown-31209_960_720[1].png">
          <a:hlinkClick r:id="rId39"/>
        </xdr:cNvPr>
        <xdr:cNvPicPr preferRelativeResize="1">
          <a:picLocks noChangeAspect="1"/>
        </xdr:cNvPicPr>
      </xdr:nvPicPr>
      <xdr:blipFill>
        <a:blip r:embed="rId1"/>
        <a:stretch>
          <a:fillRect/>
        </a:stretch>
      </xdr:blipFill>
      <xdr:spPr>
        <a:xfrm>
          <a:off x="28575" y="21878925"/>
          <a:ext cx="142875" cy="161925"/>
        </a:xfrm>
        <a:prstGeom prst="rect">
          <a:avLst/>
        </a:prstGeom>
        <a:noFill/>
        <a:ln w="9525" cmpd="sng">
          <a:noFill/>
        </a:ln>
      </xdr:spPr>
    </xdr:pic>
    <xdr:clientData/>
  </xdr:twoCellAnchor>
  <xdr:twoCellAnchor editAs="oneCell">
    <xdr:from>
      <xdr:col>0</xdr:col>
      <xdr:colOff>38100</xdr:colOff>
      <xdr:row>74</xdr:row>
      <xdr:rowOff>19050</xdr:rowOff>
    </xdr:from>
    <xdr:to>
      <xdr:col>0</xdr:col>
      <xdr:colOff>180975</xdr:colOff>
      <xdr:row>75</xdr:row>
      <xdr:rowOff>9525</xdr:rowOff>
    </xdr:to>
    <xdr:pic>
      <xdr:nvPicPr>
        <xdr:cNvPr id="20" name="Image 1">
          <a:hlinkClick r:id="rId42"/>
        </xdr:cNvPr>
        <xdr:cNvPicPr preferRelativeResize="1">
          <a:picLocks noChangeAspect="1"/>
        </xdr:cNvPicPr>
      </xdr:nvPicPr>
      <xdr:blipFill>
        <a:blip r:embed="rId40"/>
        <a:stretch>
          <a:fillRect/>
        </a:stretch>
      </xdr:blipFill>
      <xdr:spPr>
        <a:xfrm>
          <a:off x="38100" y="13106400"/>
          <a:ext cx="142875"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156</xdr:row>
      <xdr:rowOff>19050</xdr:rowOff>
    </xdr:from>
    <xdr:to>
      <xdr:col>1</xdr:col>
      <xdr:colOff>676275</xdr:colOff>
      <xdr:row>156</xdr:row>
      <xdr:rowOff>171450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81050" y="27841575"/>
          <a:ext cx="152400" cy="152400"/>
        </a:xfrm>
        <a:prstGeom prst="rect">
          <a:avLst/>
        </a:prstGeom>
        <a:noFill/>
        <a:ln w="9525" cmpd="sng">
          <a:noFill/>
        </a:ln>
      </xdr:spPr>
    </xdr:pic>
    <xdr:clientData/>
  </xdr:twoCellAnchor>
  <xdr:twoCellAnchor editAs="oneCell">
    <xdr:from>
      <xdr:col>1</xdr:col>
      <xdr:colOff>542925</xdr:colOff>
      <xdr:row>107</xdr:row>
      <xdr:rowOff>9525</xdr:rowOff>
    </xdr:from>
    <xdr:to>
      <xdr:col>1</xdr:col>
      <xdr:colOff>685800</xdr:colOff>
      <xdr:row>107</xdr:row>
      <xdr:rowOff>161925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800100" y="18869025"/>
          <a:ext cx="142875" cy="152400"/>
        </a:xfrm>
        <a:prstGeom prst="rect">
          <a:avLst/>
        </a:prstGeom>
        <a:noFill/>
        <a:ln w="9525" cmpd="sng">
          <a:noFill/>
        </a:ln>
      </xdr:spPr>
    </xdr:pic>
    <xdr:clientData/>
  </xdr:twoCellAnchor>
  <xdr:twoCellAnchor editAs="oneCell">
    <xdr:from>
      <xdr:col>0</xdr:col>
      <xdr:colOff>57150</xdr:colOff>
      <xdr:row>46</xdr:row>
      <xdr:rowOff>0</xdr:rowOff>
    </xdr:from>
    <xdr:to>
      <xdr:col>0</xdr:col>
      <xdr:colOff>200025</xdr:colOff>
      <xdr:row>46</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57150" y="8162925"/>
          <a:ext cx="142875" cy="152400"/>
        </a:xfrm>
        <a:prstGeom prst="rect">
          <a:avLst/>
        </a:prstGeom>
        <a:noFill/>
        <a:ln w="9525" cmpd="sng">
          <a:noFill/>
        </a:ln>
      </xdr:spPr>
    </xdr:pic>
    <xdr:clientData/>
  </xdr:twoCellAnchor>
  <xdr:twoCellAnchor editAs="oneCell">
    <xdr:from>
      <xdr:col>0</xdr:col>
      <xdr:colOff>57150</xdr:colOff>
      <xdr:row>53</xdr:row>
      <xdr:rowOff>0</xdr:rowOff>
    </xdr:from>
    <xdr:to>
      <xdr:col>0</xdr:col>
      <xdr:colOff>200025</xdr:colOff>
      <xdr:row>53</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7150" y="9296400"/>
          <a:ext cx="142875" cy="152400"/>
        </a:xfrm>
        <a:prstGeom prst="rect">
          <a:avLst/>
        </a:prstGeom>
        <a:noFill/>
        <a:ln w="9525" cmpd="sng">
          <a:noFill/>
        </a:ln>
      </xdr:spPr>
    </xdr:pic>
    <xdr:clientData/>
  </xdr:twoCellAnchor>
  <xdr:twoCellAnchor editAs="oneCell">
    <xdr:from>
      <xdr:col>0</xdr:col>
      <xdr:colOff>57150</xdr:colOff>
      <xdr:row>66</xdr:row>
      <xdr:rowOff>0</xdr:rowOff>
    </xdr:from>
    <xdr:to>
      <xdr:col>0</xdr:col>
      <xdr:colOff>200025</xdr:colOff>
      <xdr:row>66</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57150" y="11572875"/>
          <a:ext cx="142875" cy="152400"/>
        </a:xfrm>
        <a:prstGeom prst="rect">
          <a:avLst/>
        </a:prstGeom>
        <a:noFill/>
        <a:ln w="9525" cmpd="sng">
          <a:noFill/>
        </a:ln>
      </xdr:spPr>
    </xdr:pic>
    <xdr:clientData/>
  </xdr:twoCellAnchor>
  <xdr:twoCellAnchor editAs="oneCell">
    <xdr:from>
      <xdr:col>0</xdr:col>
      <xdr:colOff>38100</xdr:colOff>
      <xdr:row>85</xdr:row>
      <xdr:rowOff>95250</xdr:rowOff>
    </xdr:from>
    <xdr:to>
      <xdr:col>0</xdr:col>
      <xdr:colOff>180975</xdr:colOff>
      <xdr:row>85</xdr:row>
      <xdr:rowOff>247650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38100" y="15039975"/>
          <a:ext cx="142875" cy="152400"/>
        </a:xfrm>
        <a:prstGeom prst="rect">
          <a:avLst/>
        </a:prstGeom>
        <a:noFill/>
        <a:ln w="9525" cmpd="sng">
          <a:noFill/>
        </a:ln>
      </xdr:spPr>
    </xdr:pic>
    <xdr:clientData/>
  </xdr:twoCellAnchor>
  <xdr:twoCellAnchor editAs="oneCell">
    <xdr:from>
      <xdr:col>0</xdr:col>
      <xdr:colOff>57150</xdr:colOff>
      <xdr:row>92</xdr:row>
      <xdr:rowOff>0</xdr:rowOff>
    </xdr:from>
    <xdr:to>
      <xdr:col>0</xdr:col>
      <xdr:colOff>200025</xdr:colOff>
      <xdr:row>92</xdr:row>
      <xdr:rowOff>152400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57150" y="16297275"/>
          <a:ext cx="142875" cy="152400"/>
        </a:xfrm>
        <a:prstGeom prst="rect">
          <a:avLst/>
        </a:prstGeom>
        <a:noFill/>
        <a:ln w="9525" cmpd="sng">
          <a:noFill/>
        </a:ln>
      </xdr:spPr>
    </xdr:pic>
    <xdr:clientData/>
  </xdr:twoCellAnchor>
  <xdr:twoCellAnchor editAs="oneCell">
    <xdr:from>
      <xdr:col>0</xdr:col>
      <xdr:colOff>57150</xdr:colOff>
      <xdr:row>95</xdr:row>
      <xdr:rowOff>0</xdr:rowOff>
    </xdr:from>
    <xdr:to>
      <xdr:col>0</xdr:col>
      <xdr:colOff>200025</xdr:colOff>
      <xdr:row>95</xdr:row>
      <xdr:rowOff>152400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57150" y="16840200"/>
          <a:ext cx="142875" cy="152400"/>
        </a:xfrm>
        <a:prstGeom prst="rect">
          <a:avLst/>
        </a:prstGeom>
        <a:noFill/>
        <a:ln w="9525" cmpd="sng">
          <a:noFill/>
        </a:ln>
      </xdr:spPr>
    </xdr:pic>
    <xdr:clientData/>
  </xdr:twoCellAnchor>
  <xdr:twoCellAnchor editAs="oneCell">
    <xdr:from>
      <xdr:col>1</xdr:col>
      <xdr:colOff>542925</xdr:colOff>
      <xdr:row>115</xdr:row>
      <xdr:rowOff>0</xdr:rowOff>
    </xdr:from>
    <xdr:to>
      <xdr:col>1</xdr:col>
      <xdr:colOff>685800</xdr:colOff>
      <xdr:row>115</xdr:row>
      <xdr:rowOff>152400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800100" y="20193000"/>
          <a:ext cx="142875" cy="152400"/>
        </a:xfrm>
        <a:prstGeom prst="rect">
          <a:avLst/>
        </a:prstGeom>
        <a:noFill/>
        <a:ln w="9525" cmpd="sng">
          <a:noFill/>
        </a:ln>
      </xdr:spPr>
    </xdr:pic>
    <xdr:clientData/>
  </xdr:twoCellAnchor>
  <xdr:twoCellAnchor editAs="oneCell">
    <xdr:from>
      <xdr:col>0</xdr:col>
      <xdr:colOff>47625</xdr:colOff>
      <xdr:row>57</xdr:row>
      <xdr:rowOff>0</xdr:rowOff>
    </xdr:from>
    <xdr:to>
      <xdr:col>0</xdr:col>
      <xdr:colOff>190500</xdr:colOff>
      <xdr:row>57</xdr:row>
      <xdr:rowOff>152400</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47625" y="9944100"/>
          <a:ext cx="142875" cy="152400"/>
        </a:xfrm>
        <a:prstGeom prst="rect">
          <a:avLst/>
        </a:prstGeom>
        <a:noFill/>
        <a:ln w="9525" cmpd="sng">
          <a:noFill/>
        </a:ln>
      </xdr:spPr>
    </xdr:pic>
    <xdr:clientData/>
  </xdr:twoCellAnchor>
  <xdr:twoCellAnchor editAs="oneCell">
    <xdr:from>
      <xdr:col>0</xdr:col>
      <xdr:colOff>47625</xdr:colOff>
      <xdr:row>94</xdr:row>
      <xdr:rowOff>0</xdr:rowOff>
    </xdr:from>
    <xdr:to>
      <xdr:col>0</xdr:col>
      <xdr:colOff>190500</xdr:colOff>
      <xdr:row>94</xdr:row>
      <xdr:rowOff>152400</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47625" y="16621125"/>
          <a:ext cx="142875" cy="152400"/>
        </a:xfrm>
        <a:prstGeom prst="rect">
          <a:avLst/>
        </a:prstGeom>
        <a:noFill/>
        <a:ln w="9525" cmpd="sng">
          <a:noFill/>
        </a:ln>
      </xdr:spPr>
    </xdr:pic>
    <xdr:clientData/>
  </xdr:twoCellAnchor>
  <xdr:twoCellAnchor editAs="oneCell">
    <xdr:from>
      <xdr:col>1</xdr:col>
      <xdr:colOff>542925</xdr:colOff>
      <xdr:row>109</xdr:row>
      <xdr:rowOff>0</xdr:rowOff>
    </xdr:from>
    <xdr:to>
      <xdr:col>1</xdr:col>
      <xdr:colOff>685800</xdr:colOff>
      <xdr:row>109</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800100" y="19202400"/>
          <a:ext cx="142875" cy="152400"/>
        </a:xfrm>
        <a:prstGeom prst="rect">
          <a:avLst/>
        </a:prstGeom>
        <a:noFill/>
        <a:ln w="9525" cmpd="sng">
          <a:noFill/>
        </a:ln>
      </xdr:spPr>
    </xdr:pic>
    <xdr:clientData/>
  </xdr:twoCellAnchor>
  <xdr:twoCellAnchor editAs="oneCell">
    <xdr:from>
      <xdr:col>1</xdr:col>
      <xdr:colOff>28575</xdr:colOff>
      <xdr:row>11</xdr:row>
      <xdr:rowOff>0</xdr:rowOff>
    </xdr:from>
    <xdr:to>
      <xdr:col>1</xdr:col>
      <xdr:colOff>171450</xdr:colOff>
      <xdr:row>11</xdr:row>
      <xdr:rowOff>161925</xdr:rowOff>
    </xdr:to>
    <xdr:pic>
      <xdr:nvPicPr>
        <xdr:cNvPr id="13" name="Image 25" descr="C:\Users\lducoudre\AppData\Local\Microsoft\Windows\Temporary Internet Files\Content.IE5\U5NQSQCN\unknown-31209_960_720[1].png">
          <a:hlinkClick r:id="rId27"/>
        </xdr:cNvPr>
        <xdr:cNvPicPr preferRelativeResize="1">
          <a:picLocks noChangeAspect="1"/>
        </xdr:cNvPicPr>
      </xdr:nvPicPr>
      <xdr:blipFill>
        <a:blip r:embed="rId1"/>
        <a:stretch>
          <a:fillRect/>
        </a:stretch>
      </xdr:blipFill>
      <xdr:spPr>
        <a:xfrm>
          <a:off x="285750" y="2428875"/>
          <a:ext cx="142875" cy="161925"/>
        </a:xfrm>
        <a:prstGeom prst="rect">
          <a:avLst/>
        </a:prstGeom>
        <a:noFill/>
        <a:ln w="9525" cmpd="sng">
          <a:noFill/>
        </a:ln>
      </xdr:spPr>
    </xdr:pic>
    <xdr:clientData/>
  </xdr:twoCellAnchor>
  <xdr:twoCellAnchor editAs="oneCell">
    <xdr:from>
      <xdr:col>0</xdr:col>
      <xdr:colOff>38100</xdr:colOff>
      <xdr:row>118</xdr:row>
      <xdr:rowOff>0</xdr:rowOff>
    </xdr:from>
    <xdr:to>
      <xdr:col>0</xdr:col>
      <xdr:colOff>180975</xdr:colOff>
      <xdr:row>119</xdr:row>
      <xdr:rowOff>0</xdr:rowOff>
    </xdr:to>
    <xdr:pic>
      <xdr:nvPicPr>
        <xdr:cNvPr id="14" name="Image 25" descr="C:\Users\lducoudre\AppData\Local\Microsoft\Windows\Temporary Internet Files\Content.IE5\U5NQSQCN\unknown-31209_960_720[1].png">
          <a:hlinkClick r:id="rId29"/>
        </xdr:cNvPr>
        <xdr:cNvPicPr preferRelativeResize="1">
          <a:picLocks noChangeAspect="1"/>
        </xdr:cNvPicPr>
      </xdr:nvPicPr>
      <xdr:blipFill>
        <a:blip r:embed="rId1"/>
        <a:stretch>
          <a:fillRect/>
        </a:stretch>
      </xdr:blipFill>
      <xdr:spPr>
        <a:xfrm>
          <a:off x="38100" y="20840700"/>
          <a:ext cx="142875" cy="161925"/>
        </a:xfrm>
        <a:prstGeom prst="rect">
          <a:avLst/>
        </a:prstGeom>
        <a:noFill/>
        <a:ln w="9525" cmpd="sng">
          <a:noFill/>
        </a:ln>
      </xdr:spPr>
    </xdr:pic>
    <xdr:clientData/>
  </xdr:twoCellAnchor>
  <xdr:twoCellAnchor editAs="oneCell">
    <xdr:from>
      <xdr:col>0</xdr:col>
      <xdr:colOff>38100</xdr:colOff>
      <xdr:row>119</xdr:row>
      <xdr:rowOff>0</xdr:rowOff>
    </xdr:from>
    <xdr:to>
      <xdr:col>0</xdr:col>
      <xdr:colOff>180975</xdr:colOff>
      <xdr:row>119</xdr:row>
      <xdr:rowOff>247650</xdr:rowOff>
    </xdr:to>
    <xdr:pic>
      <xdr:nvPicPr>
        <xdr:cNvPr id="15" name="Image 25" descr="C:\Users\lducoudre\AppData\Local\Microsoft\Windows\Temporary Internet Files\Content.IE5\U5NQSQCN\unknown-31209_960_720[1].png">
          <a:hlinkClick r:id="rId31"/>
        </xdr:cNvPr>
        <xdr:cNvPicPr preferRelativeResize="1">
          <a:picLocks noChangeAspect="1"/>
        </xdr:cNvPicPr>
      </xdr:nvPicPr>
      <xdr:blipFill>
        <a:blip r:embed="rId1"/>
        <a:stretch>
          <a:fillRect/>
        </a:stretch>
      </xdr:blipFill>
      <xdr:spPr>
        <a:xfrm>
          <a:off x="38100" y="21002625"/>
          <a:ext cx="142875" cy="247650"/>
        </a:xfrm>
        <a:prstGeom prst="rect">
          <a:avLst/>
        </a:prstGeom>
        <a:noFill/>
        <a:ln w="9525" cmpd="sng">
          <a:noFill/>
        </a:ln>
      </xdr:spPr>
    </xdr:pic>
    <xdr:clientData/>
  </xdr:twoCellAnchor>
  <xdr:twoCellAnchor editAs="oneCell">
    <xdr:from>
      <xdr:col>0</xdr:col>
      <xdr:colOff>38100</xdr:colOff>
      <xdr:row>120</xdr:row>
      <xdr:rowOff>0</xdr:rowOff>
    </xdr:from>
    <xdr:to>
      <xdr:col>0</xdr:col>
      <xdr:colOff>180975</xdr:colOff>
      <xdr:row>121</xdr:row>
      <xdr:rowOff>0</xdr:rowOff>
    </xdr:to>
    <xdr:pic>
      <xdr:nvPicPr>
        <xdr:cNvPr id="16" name="Image 25" descr="C:\Users\lducoudre\AppData\Local\Microsoft\Windows\Temporary Internet Files\Content.IE5\U5NQSQCN\unknown-31209_960_720[1].png">
          <a:hlinkClick r:id="rId33"/>
        </xdr:cNvPr>
        <xdr:cNvPicPr preferRelativeResize="1">
          <a:picLocks noChangeAspect="1"/>
        </xdr:cNvPicPr>
      </xdr:nvPicPr>
      <xdr:blipFill>
        <a:blip r:embed="rId1"/>
        <a:stretch>
          <a:fillRect/>
        </a:stretch>
      </xdr:blipFill>
      <xdr:spPr>
        <a:xfrm>
          <a:off x="38100" y="21488400"/>
          <a:ext cx="142875" cy="161925"/>
        </a:xfrm>
        <a:prstGeom prst="rect">
          <a:avLst/>
        </a:prstGeom>
        <a:noFill/>
        <a:ln w="9525" cmpd="sng">
          <a:noFill/>
        </a:ln>
      </xdr:spPr>
    </xdr:pic>
    <xdr:clientData/>
  </xdr:twoCellAnchor>
  <xdr:twoCellAnchor editAs="oneCell">
    <xdr:from>
      <xdr:col>0</xdr:col>
      <xdr:colOff>38100</xdr:colOff>
      <xdr:row>121</xdr:row>
      <xdr:rowOff>0</xdr:rowOff>
    </xdr:from>
    <xdr:to>
      <xdr:col>0</xdr:col>
      <xdr:colOff>180975</xdr:colOff>
      <xdr:row>122</xdr:row>
      <xdr:rowOff>0</xdr:rowOff>
    </xdr:to>
    <xdr:pic>
      <xdr:nvPicPr>
        <xdr:cNvPr id="17" name="Image 25" descr="C:\Users\lducoudre\AppData\Local\Microsoft\Windows\Temporary Internet Files\Content.IE5\U5NQSQCN\unknown-31209_960_720[1].png">
          <a:hlinkClick r:id="rId35"/>
        </xdr:cNvPr>
        <xdr:cNvPicPr preferRelativeResize="1">
          <a:picLocks noChangeAspect="1"/>
        </xdr:cNvPicPr>
      </xdr:nvPicPr>
      <xdr:blipFill>
        <a:blip r:embed="rId1"/>
        <a:stretch>
          <a:fillRect/>
        </a:stretch>
      </xdr:blipFill>
      <xdr:spPr>
        <a:xfrm>
          <a:off x="38100" y="21650325"/>
          <a:ext cx="142875" cy="161925"/>
        </a:xfrm>
        <a:prstGeom prst="rect">
          <a:avLst/>
        </a:prstGeom>
        <a:noFill/>
        <a:ln w="9525" cmpd="sng">
          <a:noFill/>
        </a:ln>
      </xdr:spPr>
    </xdr:pic>
    <xdr:clientData/>
  </xdr:twoCellAnchor>
  <xdr:twoCellAnchor editAs="oneCell">
    <xdr:from>
      <xdr:col>0</xdr:col>
      <xdr:colOff>38100</xdr:colOff>
      <xdr:row>123</xdr:row>
      <xdr:rowOff>0</xdr:rowOff>
    </xdr:from>
    <xdr:to>
      <xdr:col>0</xdr:col>
      <xdr:colOff>180975</xdr:colOff>
      <xdr:row>123</xdr:row>
      <xdr:rowOff>161925</xdr:rowOff>
    </xdr:to>
    <xdr:pic>
      <xdr:nvPicPr>
        <xdr:cNvPr id="18" name="Image 25" descr="C:\Users\lducoudre\AppData\Local\Microsoft\Windows\Temporary Internet Files\Content.IE5\U5NQSQCN\unknown-31209_960_720[1].png">
          <a:hlinkClick r:id="rId37"/>
        </xdr:cNvPr>
        <xdr:cNvPicPr preferRelativeResize="1">
          <a:picLocks noChangeAspect="1"/>
        </xdr:cNvPicPr>
      </xdr:nvPicPr>
      <xdr:blipFill>
        <a:blip r:embed="rId1"/>
        <a:stretch>
          <a:fillRect/>
        </a:stretch>
      </xdr:blipFill>
      <xdr:spPr>
        <a:xfrm>
          <a:off x="38100" y="21974175"/>
          <a:ext cx="142875"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180</xdr:row>
      <xdr:rowOff>28575</xdr:rowOff>
    </xdr:from>
    <xdr:to>
      <xdr:col>1</xdr:col>
      <xdr:colOff>523875</xdr:colOff>
      <xdr:row>180</xdr:row>
      <xdr:rowOff>180975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552450" y="34394775"/>
          <a:ext cx="152400" cy="152400"/>
        </a:xfrm>
        <a:prstGeom prst="rect">
          <a:avLst/>
        </a:prstGeom>
        <a:noFill/>
        <a:ln w="9525" cmpd="sng">
          <a:noFill/>
        </a:ln>
      </xdr:spPr>
    </xdr:pic>
    <xdr:clientData/>
  </xdr:twoCellAnchor>
  <xdr:twoCellAnchor editAs="oneCell">
    <xdr:from>
      <xdr:col>1</xdr:col>
      <xdr:colOff>361950</xdr:colOff>
      <xdr:row>106</xdr:row>
      <xdr:rowOff>28575</xdr:rowOff>
    </xdr:from>
    <xdr:to>
      <xdr:col>1</xdr:col>
      <xdr:colOff>504825</xdr:colOff>
      <xdr:row>106</xdr:row>
      <xdr:rowOff>180975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542925" y="19859625"/>
          <a:ext cx="142875"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57</xdr:row>
      <xdr:rowOff>161925</xdr:rowOff>
    </xdr:from>
    <xdr:to>
      <xdr:col>0</xdr:col>
      <xdr:colOff>171450</xdr:colOff>
      <xdr:row>57</xdr:row>
      <xdr:rowOff>314325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8575" y="10306050"/>
          <a:ext cx="142875" cy="152400"/>
        </a:xfrm>
        <a:prstGeom prst="rect">
          <a:avLst/>
        </a:prstGeom>
        <a:noFill/>
        <a:ln w="9525" cmpd="sng">
          <a:noFill/>
        </a:ln>
      </xdr:spPr>
    </xdr:pic>
    <xdr:clientData/>
  </xdr:twoCellAnchor>
  <xdr:twoCellAnchor editAs="oneCell">
    <xdr:from>
      <xdr:col>0</xdr:col>
      <xdr:colOff>76200</xdr:colOff>
      <xdr:row>94</xdr:row>
      <xdr:rowOff>0</xdr:rowOff>
    </xdr:from>
    <xdr:to>
      <xdr:col>0</xdr:col>
      <xdr:colOff>219075</xdr:colOff>
      <xdr:row>94</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6659225"/>
          <a:ext cx="142875" cy="152400"/>
        </a:xfrm>
        <a:prstGeom prst="rect">
          <a:avLst/>
        </a:prstGeom>
        <a:noFill/>
        <a:ln w="9525" cmpd="sng">
          <a:noFill/>
        </a:ln>
      </xdr:spPr>
    </xdr:pic>
    <xdr:clientData/>
  </xdr:twoCellAnchor>
  <xdr:twoCellAnchor editAs="oneCell">
    <xdr:from>
      <xdr:col>1</xdr:col>
      <xdr:colOff>581025</xdr:colOff>
      <xdr:row>109</xdr:row>
      <xdr:rowOff>0</xdr:rowOff>
    </xdr:from>
    <xdr:to>
      <xdr:col>1</xdr:col>
      <xdr:colOff>723900</xdr:colOff>
      <xdr:row>109</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857250" y="19126200"/>
          <a:ext cx="142875" cy="152400"/>
        </a:xfrm>
        <a:prstGeom prst="rect">
          <a:avLst/>
        </a:prstGeom>
        <a:noFill/>
        <a:ln w="9525" cmpd="sng">
          <a:noFill/>
        </a:ln>
      </xdr:spPr>
    </xdr:pic>
    <xdr:clientData/>
  </xdr:twoCellAnchor>
  <xdr:twoCellAnchor editAs="oneCell">
    <xdr:from>
      <xdr:col>1</xdr:col>
      <xdr:colOff>38100</xdr:colOff>
      <xdr:row>11</xdr:row>
      <xdr:rowOff>0</xdr:rowOff>
    </xdr:from>
    <xdr:to>
      <xdr:col>1</xdr:col>
      <xdr:colOff>180975</xdr:colOff>
      <xdr:row>11</xdr:row>
      <xdr:rowOff>161925</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314325" y="2628900"/>
          <a:ext cx="142875" cy="161925"/>
        </a:xfrm>
        <a:prstGeom prst="rect">
          <a:avLst/>
        </a:prstGeom>
        <a:noFill/>
        <a:ln w="9525" cmpd="sng">
          <a:noFill/>
        </a:ln>
      </xdr:spPr>
    </xdr:pic>
    <xdr:clientData/>
  </xdr:twoCellAnchor>
  <xdr:twoCellAnchor editAs="oneCell">
    <xdr:from>
      <xdr:col>0</xdr:col>
      <xdr:colOff>85725</xdr:colOff>
      <xdr:row>118</xdr:row>
      <xdr:rowOff>0</xdr:rowOff>
    </xdr:from>
    <xdr:to>
      <xdr:col>0</xdr:col>
      <xdr:colOff>228600</xdr:colOff>
      <xdr:row>119</xdr:row>
      <xdr:rowOff>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85725" y="20602575"/>
          <a:ext cx="142875" cy="161925"/>
        </a:xfrm>
        <a:prstGeom prst="rect">
          <a:avLst/>
        </a:prstGeom>
        <a:noFill/>
        <a:ln w="9525" cmpd="sng">
          <a:noFill/>
        </a:ln>
      </xdr:spPr>
    </xdr:pic>
    <xdr:clientData/>
  </xdr:twoCellAnchor>
  <xdr:twoCellAnchor editAs="oneCell">
    <xdr:from>
      <xdr:col>0</xdr:col>
      <xdr:colOff>85725</xdr:colOff>
      <xdr:row>119</xdr:row>
      <xdr:rowOff>0</xdr:rowOff>
    </xdr:from>
    <xdr:to>
      <xdr:col>0</xdr:col>
      <xdr:colOff>228600</xdr:colOff>
      <xdr:row>120</xdr:row>
      <xdr:rowOff>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85725" y="20764500"/>
          <a:ext cx="142875" cy="161925"/>
        </a:xfrm>
        <a:prstGeom prst="rect">
          <a:avLst/>
        </a:prstGeom>
        <a:noFill/>
        <a:ln w="9525" cmpd="sng">
          <a:noFill/>
        </a:ln>
      </xdr:spPr>
    </xdr:pic>
    <xdr:clientData/>
  </xdr:twoCellAnchor>
  <xdr:twoCellAnchor editAs="oneCell">
    <xdr:from>
      <xdr:col>0</xdr:col>
      <xdr:colOff>85725</xdr:colOff>
      <xdr:row>120</xdr:row>
      <xdr:rowOff>0</xdr:rowOff>
    </xdr:from>
    <xdr:to>
      <xdr:col>0</xdr:col>
      <xdr:colOff>228600</xdr:colOff>
      <xdr:row>121</xdr:row>
      <xdr:rowOff>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85725" y="20926425"/>
          <a:ext cx="142875" cy="161925"/>
        </a:xfrm>
        <a:prstGeom prst="rect">
          <a:avLst/>
        </a:prstGeom>
        <a:noFill/>
        <a:ln w="9525" cmpd="sng">
          <a:noFill/>
        </a:ln>
      </xdr:spPr>
    </xdr:pic>
    <xdr:clientData/>
  </xdr:twoCellAnchor>
  <xdr:twoCellAnchor editAs="oneCell">
    <xdr:from>
      <xdr:col>0</xdr:col>
      <xdr:colOff>85725</xdr:colOff>
      <xdr:row>121</xdr:row>
      <xdr:rowOff>0</xdr:rowOff>
    </xdr:from>
    <xdr:to>
      <xdr:col>0</xdr:col>
      <xdr:colOff>228600</xdr:colOff>
      <xdr:row>122</xdr:row>
      <xdr:rowOff>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85725" y="21088350"/>
          <a:ext cx="142875" cy="161925"/>
        </a:xfrm>
        <a:prstGeom prst="rect">
          <a:avLst/>
        </a:prstGeom>
        <a:noFill/>
        <a:ln w="9525" cmpd="sng">
          <a:noFill/>
        </a:ln>
      </xdr:spPr>
    </xdr:pic>
    <xdr:clientData/>
  </xdr:twoCellAnchor>
  <xdr:twoCellAnchor editAs="oneCell">
    <xdr:from>
      <xdr:col>0</xdr:col>
      <xdr:colOff>85725</xdr:colOff>
      <xdr:row>123</xdr:row>
      <xdr:rowOff>0</xdr:rowOff>
    </xdr:from>
    <xdr:to>
      <xdr:col>0</xdr:col>
      <xdr:colOff>228600</xdr:colOff>
      <xdr:row>124</xdr:row>
      <xdr:rowOff>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85725" y="21412200"/>
          <a:ext cx="142875" cy="161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57</xdr:row>
      <xdr:rowOff>171450</xdr:rowOff>
    </xdr:from>
    <xdr:to>
      <xdr:col>0</xdr:col>
      <xdr:colOff>180975</xdr:colOff>
      <xdr:row>57</xdr:row>
      <xdr:rowOff>323850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38100" y="10277475"/>
          <a:ext cx="142875" cy="152400"/>
        </a:xfrm>
        <a:prstGeom prst="rect">
          <a:avLst/>
        </a:prstGeom>
        <a:noFill/>
        <a:ln w="9525" cmpd="sng">
          <a:noFill/>
        </a:ln>
      </xdr:spPr>
    </xdr:pic>
    <xdr:clientData/>
  </xdr:twoCellAnchor>
  <xdr:twoCellAnchor editAs="oneCell">
    <xdr:from>
      <xdr:col>0</xdr:col>
      <xdr:colOff>76200</xdr:colOff>
      <xdr:row>94</xdr:row>
      <xdr:rowOff>0</xdr:rowOff>
    </xdr:from>
    <xdr:to>
      <xdr:col>0</xdr:col>
      <xdr:colOff>219075</xdr:colOff>
      <xdr:row>94</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6621125"/>
          <a:ext cx="142875" cy="152400"/>
        </a:xfrm>
        <a:prstGeom prst="rect">
          <a:avLst/>
        </a:prstGeom>
        <a:noFill/>
        <a:ln w="9525" cmpd="sng">
          <a:noFill/>
        </a:ln>
      </xdr:spPr>
    </xdr:pic>
    <xdr:clientData/>
  </xdr:twoCellAnchor>
  <xdr:twoCellAnchor editAs="oneCell">
    <xdr:from>
      <xdr:col>1</xdr:col>
      <xdr:colOff>561975</xdr:colOff>
      <xdr:row>109</xdr:row>
      <xdr:rowOff>0</xdr:rowOff>
    </xdr:from>
    <xdr:to>
      <xdr:col>1</xdr:col>
      <xdr:colOff>704850</xdr:colOff>
      <xdr:row>109</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838200" y="19088100"/>
          <a:ext cx="142875" cy="152400"/>
        </a:xfrm>
        <a:prstGeom prst="rect">
          <a:avLst/>
        </a:prstGeom>
        <a:noFill/>
        <a:ln w="9525" cmpd="sng">
          <a:noFill/>
        </a:ln>
      </xdr:spPr>
    </xdr:pic>
    <xdr:clientData/>
  </xdr:twoCellAnchor>
  <xdr:twoCellAnchor editAs="oneCell">
    <xdr:from>
      <xdr:col>1</xdr:col>
      <xdr:colOff>38100</xdr:colOff>
      <xdr:row>11</xdr:row>
      <xdr:rowOff>0</xdr:rowOff>
    </xdr:from>
    <xdr:to>
      <xdr:col>1</xdr:col>
      <xdr:colOff>180975</xdr:colOff>
      <xdr:row>11</xdr:row>
      <xdr:rowOff>161925</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314325" y="2590800"/>
          <a:ext cx="142875" cy="161925"/>
        </a:xfrm>
        <a:prstGeom prst="rect">
          <a:avLst/>
        </a:prstGeom>
        <a:noFill/>
        <a:ln w="9525" cmpd="sng">
          <a:noFill/>
        </a:ln>
      </xdr:spPr>
    </xdr:pic>
    <xdr:clientData/>
  </xdr:twoCellAnchor>
  <xdr:twoCellAnchor editAs="oneCell">
    <xdr:from>
      <xdr:col>0</xdr:col>
      <xdr:colOff>38100</xdr:colOff>
      <xdr:row>118</xdr:row>
      <xdr:rowOff>0</xdr:rowOff>
    </xdr:from>
    <xdr:to>
      <xdr:col>0</xdr:col>
      <xdr:colOff>180975</xdr:colOff>
      <xdr:row>119</xdr:row>
      <xdr:rowOff>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38100" y="20564475"/>
          <a:ext cx="142875" cy="161925"/>
        </a:xfrm>
        <a:prstGeom prst="rect">
          <a:avLst/>
        </a:prstGeom>
        <a:noFill/>
        <a:ln w="9525" cmpd="sng">
          <a:noFill/>
        </a:ln>
      </xdr:spPr>
    </xdr:pic>
    <xdr:clientData/>
  </xdr:twoCellAnchor>
  <xdr:twoCellAnchor editAs="oneCell">
    <xdr:from>
      <xdr:col>0</xdr:col>
      <xdr:colOff>38100</xdr:colOff>
      <xdr:row>119</xdr:row>
      <xdr:rowOff>0</xdr:rowOff>
    </xdr:from>
    <xdr:to>
      <xdr:col>0</xdr:col>
      <xdr:colOff>180975</xdr:colOff>
      <xdr:row>120</xdr:row>
      <xdr:rowOff>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38100" y="20726400"/>
          <a:ext cx="142875" cy="161925"/>
        </a:xfrm>
        <a:prstGeom prst="rect">
          <a:avLst/>
        </a:prstGeom>
        <a:noFill/>
        <a:ln w="9525" cmpd="sng">
          <a:noFill/>
        </a:ln>
      </xdr:spPr>
    </xdr:pic>
    <xdr:clientData/>
  </xdr:twoCellAnchor>
  <xdr:twoCellAnchor editAs="oneCell">
    <xdr:from>
      <xdr:col>0</xdr:col>
      <xdr:colOff>38100</xdr:colOff>
      <xdr:row>120</xdr:row>
      <xdr:rowOff>0</xdr:rowOff>
    </xdr:from>
    <xdr:to>
      <xdr:col>0</xdr:col>
      <xdr:colOff>180975</xdr:colOff>
      <xdr:row>121</xdr:row>
      <xdr:rowOff>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38100" y="20888325"/>
          <a:ext cx="142875" cy="161925"/>
        </a:xfrm>
        <a:prstGeom prst="rect">
          <a:avLst/>
        </a:prstGeom>
        <a:noFill/>
        <a:ln w="9525" cmpd="sng">
          <a:noFill/>
        </a:ln>
      </xdr:spPr>
    </xdr:pic>
    <xdr:clientData/>
  </xdr:twoCellAnchor>
  <xdr:twoCellAnchor editAs="oneCell">
    <xdr:from>
      <xdr:col>0</xdr:col>
      <xdr:colOff>38100</xdr:colOff>
      <xdr:row>121</xdr:row>
      <xdr:rowOff>0</xdr:rowOff>
    </xdr:from>
    <xdr:to>
      <xdr:col>0</xdr:col>
      <xdr:colOff>180975</xdr:colOff>
      <xdr:row>122</xdr:row>
      <xdr:rowOff>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38100" y="21050250"/>
          <a:ext cx="142875" cy="161925"/>
        </a:xfrm>
        <a:prstGeom prst="rect">
          <a:avLst/>
        </a:prstGeom>
        <a:noFill/>
        <a:ln w="9525" cmpd="sng">
          <a:noFill/>
        </a:ln>
      </xdr:spPr>
    </xdr:pic>
    <xdr:clientData/>
  </xdr:twoCellAnchor>
  <xdr:twoCellAnchor editAs="oneCell">
    <xdr:from>
      <xdr:col>0</xdr:col>
      <xdr:colOff>38100</xdr:colOff>
      <xdr:row>123</xdr:row>
      <xdr:rowOff>0</xdr:rowOff>
    </xdr:from>
    <xdr:to>
      <xdr:col>0</xdr:col>
      <xdr:colOff>180975</xdr:colOff>
      <xdr:row>124</xdr:row>
      <xdr:rowOff>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38100" y="21374100"/>
          <a:ext cx="14287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3"/>
  <dimension ref="A1:B2"/>
  <sheetViews>
    <sheetView zoomScalePageLayoutView="0" workbookViewId="0" topLeftCell="A1">
      <selection activeCell="B2" sqref="B2"/>
    </sheetView>
  </sheetViews>
  <sheetFormatPr defaultColWidth="10.8515625" defaultRowHeight="15"/>
  <cols>
    <col min="1" max="1" width="25.57421875" style="37" bestFit="1" customWidth="1"/>
    <col min="2" max="16384" width="10.8515625" style="37" customWidth="1"/>
  </cols>
  <sheetData>
    <row r="1" spans="1:2" ht="15">
      <c r="A1" s="38"/>
      <c r="B1" s="334"/>
    </row>
    <row r="2" spans="1:2" ht="15">
      <c r="A2" s="38" t="s">
        <v>250</v>
      </c>
      <c r="B2" s="37">
        <f>'Page de garde'!$A$4</f>
        <v>0</v>
      </c>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10"/>
  <dimension ref="A1:O228"/>
  <sheetViews>
    <sheetView showGridLines="0" workbookViewId="0" topLeftCell="A1">
      <selection activeCell="B2" sqref="B2:C2"/>
    </sheetView>
  </sheetViews>
  <sheetFormatPr defaultColWidth="11.421875" defaultRowHeight="15"/>
  <cols>
    <col min="1" max="1" width="4.140625" style="347" customWidth="1"/>
    <col min="2" max="2" width="12.7109375" style="368" customWidth="1"/>
    <col min="3" max="3" width="85.140625" style="369" bestFit="1" customWidth="1"/>
    <col min="4" max="5" width="15.7109375" style="347" customWidth="1"/>
    <col min="6" max="9" width="15.7109375" style="351" customWidth="1"/>
    <col min="10" max="11" width="15.7109375" style="347" customWidth="1"/>
    <col min="12" max="12" width="2.7109375" style="347" customWidth="1"/>
    <col min="13" max="16384" width="11.421875" style="347" customWidth="1"/>
  </cols>
  <sheetData>
    <row r="1" spans="1:12" s="340" customFormat="1" ht="12.75">
      <c r="A1" s="336"/>
      <c r="B1" s="337"/>
      <c r="C1" s="337"/>
      <c r="D1" s="337"/>
      <c r="E1" s="337"/>
      <c r="F1" s="337"/>
      <c r="G1" s="337"/>
      <c r="H1" s="338"/>
      <c r="I1" s="338"/>
      <c r="J1" s="338"/>
      <c r="K1" s="338"/>
      <c r="L1" s="339"/>
    </row>
    <row r="2" spans="1:12" s="343" customFormat="1" ht="25.5" customHeight="1">
      <c r="A2" s="341"/>
      <c r="B2" s="674" t="s">
        <v>233</v>
      </c>
      <c r="C2" s="674"/>
      <c r="D2" s="705"/>
      <c r="E2" s="705"/>
      <c r="F2" s="705"/>
      <c r="G2" s="56"/>
      <c r="H2" s="56"/>
      <c r="I2" s="56"/>
      <c r="J2" s="56"/>
      <c r="K2" s="56"/>
      <c r="L2" s="342"/>
    </row>
    <row r="3" spans="1:12" s="343" customFormat="1" ht="25.5" customHeight="1">
      <c r="A3" s="341"/>
      <c r="B3" s="719" t="s">
        <v>234</v>
      </c>
      <c r="C3" s="720"/>
      <c r="D3" s="706"/>
      <c r="E3" s="706"/>
      <c r="F3" s="706"/>
      <c r="G3" s="56"/>
      <c r="H3" s="56"/>
      <c r="I3" s="56"/>
      <c r="J3" s="56"/>
      <c r="K3" s="56"/>
      <c r="L3" s="342"/>
    </row>
    <row r="4" spans="1:12" s="343" customFormat="1" ht="25.5" customHeight="1">
      <c r="A4" s="341"/>
      <c r="B4" s="674" t="s">
        <v>235</v>
      </c>
      <c r="C4" s="674"/>
      <c r="D4" s="706"/>
      <c r="E4" s="706"/>
      <c r="F4" s="706"/>
      <c r="G4" s="56"/>
      <c r="H4" s="56"/>
      <c r="I4" s="56"/>
      <c r="J4" s="56"/>
      <c r="K4" s="56"/>
      <c r="L4" s="342"/>
    </row>
    <row r="5" spans="1:12" s="343" customFormat="1" ht="12.75">
      <c r="A5" s="341"/>
      <c r="B5" s="56"/>
      <c r="C5" s="56"/>
      <c r="D5" s="56"/>
      <c r="E5" s="56"/>
      <c r="F5" s="56"/>
      <c r="G5" s="56"/>
      <c r="H5" s="56"/>
      <c r="I5" s="56"/>
      <c r="J5" s="56"/>
      <c r="K5" s="56"/>
      <c r="L5" s="342"/>
    </row>
    <row r="6" spans="1:12" s="343" customFormat="1" ht="12.75">
      <c r="A6" s="341"/>
      <c r="B6" s="56"/>
      <c r="C6" s="56"/>
      <c r="D6" s="55" t="s">
        <v>181</v>
      </c>
      <c r="E6" s="56"/>
      <c r="F6" s="56"/>
      <c r="G6" s="56"/>
      <c r="H6" s="56"/>
      <c r="I6" s="56"/>
      <c r="J6" s="56"/>
      <c r="K6" s="56"/>
      <c r="L6" s="342"/>
    </row>
    <row r="7" spans="1:12" s="343" customFormat="1" ht="12.75">
      <c r="A7" s="341"/>
      <c r="B7" s="56"/>
      <c r="C7" s="56"/>
      <c r="D7" s="57" t="s">
        <v>182</v>
      </c>
      <c r="E7" s="57" t="s">
        <v>183</v>
      </c>
      <c r="F7" s="57" t="s">
        <v>184</v>
      </c>
      <c r="G7" s="57" t="s">
        <v>185</v>
      </c>
      <c r="H7" s="57" t="s">
        <v>186</v>
      </c>
      <c r="I7" s="56"/>
      <c r="J7" s="56"/>
      <c r="K7" s="56"/>
      <c r="L7" s="342"/>
    </row>
    <row r="8" spans="1:12" s="343" customFormat="1" ht="12.75">
      <c r="A8" s="341"/>
      <c r="B8" s="56"/>
      <c r="C8" s="56"/>
      <c r="D8" s="58"/>
      <c r="E8" s="58"/>
      <c r="F8" s="58"/>
      <c r="G8" s="58"/>
      <c r="H8" s="58"/>
      <c r="I8" s="56"/>
      <c r="J8" s="56"/>
      <c r="K8" s="56"/>
      <c r="L8" s="342"/>
    </row>
    <row r="9" spans="1:12" s="343" customFormat="1" ht="12.75">
      <c r="A9" s="341"/>
      <c r="B9" s="56"/>
      <c r="C9" s="56"/>
      <c r="D9" s="56"/>
      <c r="E9" s="56"/>
      <c r="F9" s="56"/>
      <c r="G9" s="56"/>
      <c r="H9" s="56"/>
      <c r="I9" s="56"/>
      <c r="J9" s="56"/>
      <c r="K9" s="56"/>
      <c r="L9" s="342"/>
    </row>
    <row r="10" spans="1:12" s="346" customFormat="1" ht="38.25" customHeight="1">
      <c r="A10" s="344"/>
      <c r="B10" s="677" t="s">
        <v>138</v>
      </c>
      <c r="C10" s="677"/>
      <c r="D10" s="677"/>
      <c r="E10" s="677"/>
      <c r="F10" s="677"/>
      <c r="G10" s="677"/>
      <c r="H10" s="677"/>
      <c r="I10" s="677"/>
      <c r="J10" s="677"/>
      <c r="K10" s="677"/>
      <c r="L10" s="345"/>
    </row>
    <row r="11" spans="1:12" s="346" customFormat="1" ht="12.75">
      <c r="A11" s="344"/>
      <c r="B11" s="678"/>
      <c r="C11" s="678"/>
      <c r="D11" s="678"/>
      <c r="E11" s="678"/>
      <c r="F11" s="678"/>
      <c r="G11" s="678"/>
      <c r="H11" s="678"/>
      <c r="I11" s="678"/>
      <c r="J11" s="678"/>
      <c r="K11" s="678"/>
      <c r="L11" s="345"/>
    </row>
    <row r="12" spans="1:12" ht="13.5" thickBot="1">
      <c r="A12" s="344"/>
      <c r="B12" s="257"/>
      <c r="C12" s="258" t="s">
        <v>42</v>
      </c>
      <c r="D12" s="283"/>
      <c r="E12" s="283"/>
      <c r="F12" s="678"/>
      <c r="G12" s="678"/>
      <c r="H12" s="678"/>
      <c r="I12" s="678"/>
      <c r="J12" s="678"/>
      <c r="K12" s="678"/>
      <c r="L12" s="345"/>
    </row>
    <row r="13" spans="1:12" ht="15" customHeight="1">
      <c r="A13" s="344"/>
      <c r="B13" s="679" t="s">
        <v>142</v>
      </c>
      <c r="C13" s="680" t="s">
        <v>4</v>
      </c>
      <c r="D13" s="682" t="s">
        <v>1</v>
      </c>
      <c r="E13" s="683"/>
      <c r="F13" s="682" t="s">
        <v>2</v>
      </c>
      <c r="G13" s="684"/>
      <c r="H13" s="682" t="s">
        <v>3</v>
      </c>
      <c r="I13" s="684"/>
      <c r="J13" s="682" t="s">
        <v>0</v>
      </c>
      <c r="K13" s="684"/>
      <c r="L13" s="345"/>
    </row>
    <row r="14" spans="1:12" s="350" customFormat="1" ht="13.5" thickBot="1">
      <c r="A14" s="348"/>
      <c r="B14" s="679"/>
      <c r="C14" s="681"/>
      <c r="D14" s="284" t="str">
        <f>IF('Page de garde'!$D$4="","Prévu N","Prévu "&amp;'Page de garde'!$D$4)</f>
        <v>Prévu N</v>
      </c>
      <c r="E14" s="285" t="str">
        <f>IF('Page de garde'!$D$4="","Réel N","Réel "&amp;'Page de garde'!$D$4)</f>
        <v>Réel N</v>
      </c>
      <c r="F14" s="284" t="str">
        <f>IF('Page de garde'!$D$4="","Prévu N","Prévu "&amp;'Page de garde'!$D$4)</f>
        <v>Prévu N</v>
      </c>
      <c r="G14" s="285" t="str">
        <f>IF('Page de garde'!$D$4="","Réel N","Réel "&amp;'Page de garde'!$D$4)</f>
        <v>Réel N</v>
      </c>
      <c r="H14" s="284" t="str">
        <f>IF('Page de garde'!$D$4="","Prévu N","Prévu "&amp;'Page de garde'!$D$4)</f>
        <v>Prévu N</v>
      </c>
      <c r="I14" s="285" t="str">
        <f>IF('Page de garde'!$D$4="","Réel N","Réel "&amp;'Page de garde'!$D$4)</f>
        <v>Réel N</v>
      </c>
      <c r="J14" s="284" t="str">
        <f>IF('Page de garde'!$D$4="","Prévu N","Prévu "&amp;'Page de garde'!$D$4)</f>
        <v>Prévu N</v>
      </c>
      <c r="K14" s="286" t="str">
        <f>IF('Page de garde'!$D$4="","Réel N","Réel "&amp;'Page de garde'!$D$4)</f>
        <v>Réel N</v>
      </c>
      <c r="L14" s="349"/>
    </row>
    <row r="15" spans="1:12" ht="12.75">
      <c r="A15" s="344"/>
      <c r="B15" s="259">
        <v>60</v>
      </c>
      <c r="C15" s="260" t="s">
        <v>5</v>
      </c>
      <c r="D15" s="287"/>
      <c r="E15" s="288"/>
      <c r="F15" s="287"/>
      <c r="G15" s="289"/>
      <c r="H15" s="287"/>
      <c r="I15" s="290"/>
      <c r="J15" s="222">
        <f aca="true" t="shared" si="0" ref="J15:K17">D15+F15+H15</f>
        <v>0</v>
      </c>
      <c r="K15" s="229">
        <f t="shared" si="0"/>
        <v>0</v>
      </c>
      <c r="L15" s="345"/>
    </row>
    <row r="16" spans="1:12" ht="12.75">
      <c r="A16" s="344"/>
      <c r="B16" s="261">
        <v>602</v>
      </c>
      <c r="C16" s="440" t="s">
        <v>236</v>
      </c>
      <c r="D16" s="291"/>
      <c r="E16" s="292"/>
      <c r="F16" s="287"/>
      <c r="G16" s="289"/>
      <c r="H16" s="287"/>
      <c r="I16" s="290"/>
      <c r="J16" s="223">
        <f t="shared" si="0"/>
        <v>0</v>
      </c>
      <c r="K16" s="224">
        <f t="shared" si="0"/>
        <v>0</v>
      </c>
      <c r="L16" s="345"/>
    </row>
    <row r="17" spans="1:12" ht="12.75">
      <c r="A17" s="344"/>
      <c r="B17" s="261">
        <v>6021</v>
      </c>
      <c r="C17" s="440" t="s">
        <v>6</v>
      </c>
      <c r="D17" s="293"/>
      <c r="E17" s="295"/>
      <c r="F17" s="293"/>
      <c r="G17" s="294"/>
      <c r="H17" s="291"/>
      <c r="I17" s="296"/>
      <c r="J17" s="223">
        <f t="shared" si="0"/>
        <v>0</v>
      </c>
      <c r="K17" s="224">
        <f t="shared" si="0"/>
        <v>0</v>
      </c>
      <c r="L17" s="345"/>
    </row>
    <row r="18" spans="1:12" ht="12.75">
      <c r="A18" s="344"/>
      <c r="B18" s="685">
        <v>60222</v>
      </c>
      <c r="C18" s="686" t="s">
        <v>159</v>
      </c>
      <c r="D18" s="297">
        <v>0.7</v>
      </c>
      <c r="E18" s="298">
        <v>0.7</v>
      </c>
      <c r="F18" s="297">
        <v>0.3</v>
      </c>
      <c r="G18" s="299">
        <v>0.3</v>
      </c>
      <c r="H18" s="300"/>
      <c r="I18" s="301"/>
      <c r="J18" s="300"/>
      <c r="K18" s="301"/>
      <c r="L18" s="345"/>
    </row>
    <row r="19" spans="1:12" ht="12.75">
      <c r="A19" s="344"/>
      <c r="B19" s="685"/>
      <c r="C19" s="687"/>
      <c r="D19" s="613">
        <f>+IF($J20=0,"",D20/$J20)</f>
      </c>
      <c r="E19" s="614">
        <f>+IF($K20=0,"",E20/$K20)</f>
      </c>
      <c r="F19" s="613">
        <f>+IF($J20=0,"",F20/$J20)</f>
      </c>
      <c r="G19" s="614">
        <f>+IF($K20=0,"",G20/$K20)</f>
      </c>
      <c r="H19" s="300"/>
      <c r="I19" s="301"/>
      <c r="J19" s="300"/>
      <c r="K19" s="301"/>
      <c r="L19" s="345"/>
    </row>
    <row r="20" spans="1:12" ht="12.75">
      <c r="A20" s="344"/>
      <c r="B20" s="685"/>
      <c r="C20" s="688"/>
      <c r="D20" s="291"/>
      <c r="E20" s="292"/>
      <c r="F20" s="291"/>
      <c r="G20" s="296"/>
      <c r="H20" s="293"/>
      <c r="I20" s="294"/>
      <c r="J20" s="223">
        <f>D20+F20+H20</f>
        <v>0</v>
      </c>
      <c r="K20" s="224">
        <f>E20+G20+I20</f>
        <v>0</v>
      </c>
      <c r="L20" s="345"/>
    </row>
    <row r="21" spans="1:12" ht="12.75">
      <c r="A21" s="344"/>
      <c r="B21" s="689">
        <v>60226</v>
      </c>
      <c r="C21" s="690" t="s">
        <v>157</v>
      </c>
      <c r="D21" s="297">
        <v>0.7</v>
      </c>
      <c r="E21" s="298">
        <v>0.7</v>
      </c>
      <c r="F21" s="297">
        <v>0.3</v>
      </c>
      <c r="G21" s="299">
        <v>0.3</v>
      </c>
      <c r="H21" s="300"/>
      <c r="I21" s="301"/>
      <c r="J21" s="300"/>
      <c r="K21" s="301"/>
      <c r="L21" s="345"/>
    </row>
    <row r="22" spans="1:12" ht="12.75">
      <c r="A22" s="344"/>
      <c r="B22" s="689"/>
      <c r="C22" s="690"/>
      <c r="D22" s="613">
        <f>+IF($J23=0,"",D23/$J23)</f>
      </c>
      <c r="E22" s="614">
        <f>+IF($K23=0,"",E23/$K23)</f>
      </c>
      <c r="F22" s="613">
        <f>+IF($J23=0,"",F23/$J23)</f>
      </c>
      <c r="G22" s="614">
        <f>+IF($K23=0,"",G23/$K23)</f>
      </c>
      <c r="H22" s="300"/>
      <c r="I22" s="301"/>
      <c r="J22" s="300"/>
      <c r="K22" s="301"/>
      <c r="L22" s="345"/>
    </row>
    <row r="23" spans="1:12" ht="12.75">
      <c r="A23" s="344"/>
      <c r="B23" s="689"/>
      <c r="C23" s="690"/>
      <c r="D23" s="291"/>
      <c r="E23" s="292"/>
      <c r="F23" s="291"/>
      <c r="G23" s="296"/>
      <c r="H23" s="293"/>
      <c r="I23" s="294"/>
      <c r="J23" s="223">
        <f>D23+F23+H23</f>
        <v>0</v>
      </c>
      <c r="K23" s="224">
        <f aca="true" t="shared" si="1" ref="J23:K26">E23+G23+I23</f>
        <v>0</v>
      </c>
      <c r="L23" s="345"/>
    </row>
    <row r="24" spans="1:12" ht="12.75">
      <c r="A24" s="344"/>
      <c r="B24" s="261">
        <v>602261</v>
      </c>
      <c r="C24" s="440" t="s">
        <v>7</v>
      </c>
      <c r="D24" s="293"/>
      <c r="E24" s="295"/>
      <c r="F24" s="291"/>
      <c r="G24" s="296"/>
      <c r="H24" s="293"/>
      <c r="I24" s="294"/>
      <c r="J24" s="223">
        <f t="shared" si="1"/>
        <v>0</v>
      </c>
      <c r="K24" s="224">
        <f t="shared" si="1"/>
        <v>0</v>
      </c>
      <c r="L24" s="345"/>
    </row>
    <row r="25" spans="1:12" ht="12.75">
      <c r="A25" s="344"/>
      <c r="B25" s="261">
        <v>603</v>
      </c>
      <c r="C25" s="440" t="s">
        <v>274</v>
      </c>
      <c r="D25" s="291"/>
      <c r="E25" s="292"/>
      <c r="F25" s="287"/>
      <c r="G25" s="289"/>
      <c r="H25" s="287"/>
      <c r="I25" s="290"/>
      <c r="J25" s="223">
        <f t="shared" si="1"/>
        <v>0</v>
      </c>
      <c r="K25" s="224">
        <f t="shared" si="1"/>
        <v>0</v>
      </c>
      <c r="L25" s="345"/>
    </row>
    <row r="26" spans="1:12" s="351" customFormat="1" ht="12.75">
      <c r="A26" s="344"/>
      <c r="B26" s="261">
        <v>60321</v>
      </c>
      <c r="C26" s="440" t="s">
        <v>8</v>
      </c>
      <c r="D26" s="293"/>
      <c r="E26" s="295"/>
      <c r="F26" s="293"/>
      <c r="G26" s="294"/>
      <c r="H26" s="291"/>
      <c r="I26" s="296"/>
      <c r="J26" s="223">
        <f t="shared" si="1"/>
        <v>0</v>
      </c>
      <c r="K26" s="224">
        <f t="shared" si="1"/>
        <v>0</v>
      </c>
      <c r="L26" s="345"/>
    </row>
    <row r="27" spans="1:12" s="351" customFormat="1" ht="12.75">
      <c r="A27" s="344"/>
      <c r="B27" s="685">
        <v>60322</v>
      </c>
      <c r="C27" s="686" t="s">
        <v>259</v>
      </c>
      <c r="D27" s="297">
        <v>0.7</v>
      </c>
      <c r="E27" s="298">
        <v>0.7</v>
      </c>
      <c r="F27" s="297">
        <v>0.3</v>
      </c>
      <c r="G27" s="299">
        <v>0.3</v>
      </c>
      <c r="H27" s="300"/>
      <c r="I27" s="301"/>
      <c r="J27" s="300"/>
      <c r="K27" s="301"/>
      <c r="L27" s="345"/>
    </row>
    <row r="28" spans="1:12" s="351" customFormat="1" ht="12.75">
      <c r="A28" s="344"/>
      <c r="B28" s="685"/>
      <c r="C28" s="687"/>
      <c r="D28" s="613">
        <f>+IF($J29=0,"",D29/$J29)</f>
      </c>
      <c r="E28" s="614">
        <f>+IF($K29=0,"",E29/$K29)</f>
      </c>
      <c r="F28" s="613">
        <f>+IF($J29=0,"",F29/$J29)</f>
      </c>
      <c r="G28" s="614">
        <f>+IF($K29=0,"",G29/$K29)</f>
      </c>
      <c r="H28" s="300"/>
      <c r="I28" s="301"/>
      <c r="J28" s="300"/>
      <c r="K28" s="301"/>
      <c r="L28" s="345"/>
    </row>
    <row r="29" spans="1:12" s="351" customFormat="1" ht="12.75">
      <c r="A29" s="344"/>
      <c r="B29" s="685"/>
      <c r="C29" s="688"/>
      <c r="D29" s="291"/>
      <c r="E29" s="292"/>
      <c r="F29" s="291"/>
      <c r="G29" s="296"/>
      <c r="H29" s="293"/>
      <c r="I29" s="294"/>
      <c r="J29" s="223">
        <f>D29+F29+H29</f>
        <v>0</v>
      </c>
      <c r="K29" s="224">
        <f>E29+G29+I29</f>
        <v>0</v>
      </c>
      <c r="L29" s="345"/>
    </row>
    <row r="30" spans="1:12" ht="12.75">
      <c r="A30" s="344"/>
      <c r="B30" s="689">
        <v>603226</v>
      </c>
      <c r="C30" s="690" t="s">
        <v>158</v>
      </c>
      <c r="D30" s="297">
        <v>0.7</v>
      </c>
      <c r="E30" s="298">
        <v>0.7</v>
      </c>
      <c r="F30" s="297">
        <v>0.3</v>
      </c>
      <c r="G30" s="299">
        <v>0.3</v>
      </c>
      <c r="H30" s="300"/>
      <c r="I30" s="301"/>
      <c r="J30" s="300"/>
      <c r="K30" s="301"/>
      <c r="L30" s="345"/>
    </row>
    <row r="31" spans="1:12" ht="12.75">
      <c r="A31" s="344"/>
      <c r="B31" s="689"/>
      <c r="C31" s="690"/>
      <c r="D31" s="613">
        <f>+IF($J32=0,"",D32/$J32)</f>
      </c>
      <c r="E31" s="614">
        <f>+IF($K32=0,"",E32/$K32)</f>
      </c>
      <c r="F31" s="613">
        <f>+IF($J32=0,"",F32/$J32)</f>
      </c>
      <c r="G31" s="614">
        <f>+IF($K32=0,"",G32/$K32)</f>
      </c>
      <c r="H31" s="300"/>
      <c r="I31" s="301"/>
      <c r="J31" s="300"/>
      <c r="K31" s="301"/>
      <c r="L31" s="345"/>
    </row>
    <row r="32" spans="1:12" ht="12.75">
      <c r="A32" s="344"/>
      <c r="B32" s="689"/>
      <c r="C32" s="690"/>
      <c r="D32" s="291"/>
      <c r="E32" s="292"/>
      <c r="F32" s="291"/>
      <c r="G32" s="296"/>
      <c r="H32" s="293"/>
      <c r="I32" s="294"/>
      <c r="J32" s="223">
        <f aca="true" t="shared" si="2" ref="J32:K34">D32+F32+H32</f>
        <v>0</v>
      </c>
      <c r="K32" s="224">
        <f t="shared" si="2"/>
        <v>0</v>
      </c>
      <c r="L32" s="345"/>
    </row>
    <row r="33" spans="1:12" ht="12.75">
      <c r="A33" s="344"/>
      <c r="B33" s="261">
        <v>6032261</v>
      </c>
      <c r="C33" s="440" t="s">
        <v>7</v>
      </c>
      <c r="D33" s="293"/>
      <c r="E33" s="295"/>
      <c r="F33" s="291"/>
      <c r="G33" s="296"/>
      <c r="H33" s="293"/>
      <c r="I33" s="294"/>
      <c r="J33" s="223">
        <f t="shared" si="2"/>
        <v>0</v>
      </c>
      <c r="K33" s="224">
        <f t="shared" si="2"/>
        <v>0</v>
      </c>
      <c r="L33" s="345"/>
    </row>
    <row r="34" spans="1:12" ht="12.75">
      <c r="A34" s="344"/>
      <c r="B34" s="261">
        <v>606</v>
      </c>
      <c r="C34" s="440" t="s">
        <v>9</v>
      </c>
      <c r="D34" s="291"/>
      <c r="E34" s="292"/>
      <c r="F34" s="287"/>
      <c r="G34" s="289"/>
      <c r="H34" s="287"/>
      <c r="I34" s="290"/>
      <c r="J34" s="223">
        <f t="shared" si="2"/>
        <v>0</v>
      </c>
      <c r="K34" s="224">
        <f t="shared" si="2"/>
        <v>0</v>
      </c>
      <c r="L34" s="345"/>
    </row>
    <row r="35" spans="1:12" ht="12.75">
      <c r="A35" s="344"/>
      <c r="B35" s="689">
        <v>60622</v>
      </c>
      <c r="C35" s="690" t="s">
        <v>159</v>
      </c>
      <c r="D35" s="297">
        <v>0.7</v>
      </c>
      <c r="E35" s="298">
        <v>0.7</v>
      </c>
      <c r="F35" s="297">
        <v>0.3</v>
      </c>
      <c r="G35" s="299">
        <v>0.3</v>
      </c>
      <c r="H35" s="300"/>
      <c r="I35" s="301"/>
      <c r="J35" s="300"/>
      <c r="K35" s="301"/>
      <c r="L35" s="345"/>
    </row>
    <row r="36" spans="1:12" ht="12.75">
      <c r="A36" s="344"/>
      <c r="B36" s="689"/>
      <c r="C36" s="690"/>
      <c r="D36" s="613">
        <f>+IF($J37=0,"",D37/$J37)</f>
      </c>
      <c r="E36" s="614">
        <f>+IF($K37=0,"",E37/$K37)</f>
      </c>
      <c r="F36" s="613">
        <f>+IF($J37=0,"",F37/$J37)</f>
      </c>
      <c r="G36" s="614">
        <f>+IF($K37=0,"",G37/$K37)</f>
      </c>
      <c r="H36" s="300"/>
      <c r="I36" s="301"/>
      <c r="J36" s="300"/>
      <c r="K36" s="301"/>
      <c r="L36" s="345"/>
    </row>
    <row r="37" spans="1:12" ht="12.75">
      <c r="A37" s="344"/>
      <c r="B37" s="689"/>
      <c r="C37" s="690"/>
      <c r="D37" s="291"/>
      <c r="E37" s="292"/>
      <c r="F37" s="291"/>
      <c r="G37" s="296"/>
      <c r="H37" s="293"/>
      <c r="I37" s="294"/>
      <c r="J37" s="223">
        <f>D37+F37+H37</f>
        <v>0</v>
      </c>
      <c r="K37" s="224">
        <f>E37+G37+I37</f>
        <v>0</v>
      </c>
      <c r="L37" s="345"/>
    </row>
    <row r="38" spans="1:12" ht="12.75">
      <c r="A38" s="344"/>
      <c r="B38" s="689">
        <v>60626</v>
      </c>
      <c r="C38" s="690" t="s">
        <v>160</v>
      </c>
      <c r="D38" s="297">
        <v>0.7</v>
      </c>
      <c r="E38" s="298">
        <v>0.7</v>
      </c>
      <c r="F38" s="297">
        <v>0.3</v>
      </c>
      <c r="G38" s="299">
        <v>0.3</v>
      </c>
      <c r="H38" s="300"/>
      <c r="I38" s="301"/>
      <c r="J38" s="300"/>
      <c r="K38" s="301"/>
      <c r="L38" s="345"/>
    </row>
    <row r="39" spans="1:12" ht="12.75">
      <c r="A39" s="344"/>
      <c r="B39" s="689"/>
      <c r="C39" s="690"/>
      <c r="D39" s="613">
        <f>+IF($J40=0,"",D40/$J40)</f>
      </c>
      <c r="E39" s="614">
        <f>+IF($K40=0,"",E40/$K40)</f>
      </c>
      <c r="F39" s="613">
        <f>+IF($J40=0,"",F40/$J40)</f>
      </c>
      <c r="G39" s="614">
        <f>+IF($K40=0,"",G40/$K40)</f>
      </c>
      <c r="H39" s="300"/>
      <c r="I39" s="301"/>
      <c r="J39" s="300"/>
      <c r="K39" s="301"/>
      <c r="L39" s="345"/>
    </row>
    <row r="40" spans="1:12" ht="12.75">
      <c r="A40" s="344"/>
      <c r="B40" s="689"/>
      <c r="C40" s="690"/>
      <c r="D40" s="291"/>
      <c r="E40" s="292"/>
      <c r="F40" s="291"/>
      <c r="G40" s="296"/>
      <c r="H40" s="293"/>
      <c r="I40" s="294"/>
      <c r="J40" s="223">
        <f aca="true" t="shared" si="3" ref="J40:K42">D40+F40+H40</f>
        <v>0</v>
      </c>
      <c r="K40" s="224">
        <f t="shared" si="3"/>
        <v>0</v>
      </c>
      <c r="L40" s="345"/>
    </row>
    <row r="41" spans="1:12" ht="12.75">
      <c r="A41" s="344"/>
      <c r="B41" s="261">
        <v>606261</v>
      </c>
      <c r="C41" s="440" t="s">
        <v>7</v>
      </c>
      <c r="D41" s="293"/>
      <c r="E41" s="295"/>
      <c r="F41" s="291"/>
      <c r="G41" s="296"/>
      <c r="H41" s="293"/>
      <c r="I41" s="294"/>
      <c r="J41" s="223">
        <f t="shared" si="3"/>
        <v>0</v>
      </c>
      <c r="K41" s="224">
        <f t="shared" si="3"/>
        <v>0</v>
      </c>
      <c r="L41" s="345"/>
    </row>
    <row r="42" spans="1:12" ht="12.75">
      <c r="A42" s="344"/>
      <c r="B42" s="261">
        <v>6066</v>
      </c>
      <c r="C42" s="440" t="s">
        <v>10</v>
      </c>
      <c r="D42" s="305"/>
      <c r="E42" s="306"/>
      <c r="F42" s="305"/>
      <c r="G42" s="307"/>
      <c r="H42" s="308"/>
      <c r="I42" s="309"/>
      <c r="J42" s="218">
        <f t="shared" si="3"/>
        <v>0</v>
      </c>
      <c r="K42" s="219">
        <f t="shared" si="3"/>
        <v>0</v>
      </c>
      <c r="L42" s="345"/>
    </row>
    <row r="43" spans="1:12" ht="12.75">
      <c r="A43" s="344"/>
      <c r="B43" s="261">
        <v>709</v>
      </c>
      <c r="C43" s="262" t="s">
        <v>47</v>
      </c>
      <c r="D43" s="291"/>
      <c r="E43" s="296"/>
      <c r="F43" s="291"/>
      <c r="G43" s="296"/>
      <c r="H43" s="291"/>
      <c r="I43" s="296"/>
      <c r="J43" s="218">
        <f>D43+F43+H43</f>
        <v>0</v>
      </c>
      <c r="K43" s="219">
        <f>E43+G43+I43</f>
        <v>0</v>
      </c>
      <c r="L43" s="345"/>
    </row>
    <row r="44" spans="1:12" ht="13.5" thickBot="1">
      <c r="A44" s="344"/>
      <c r="B44" s="261">
        <v>713</v>
      </c>
      <c r="C44" s="262" t="s">
        <v>48</v>
      </c>
      <c r="D44" s="291"/>
      <c r="E44" s="296"/>
      <c r="F44" s="291"/>
      <c r="G44" s="296"/>
      <c r="H44" s="291"/>
      <c r="I44" s="296"/>
      <c r="J44" s="220">
        <f>D44+F44+H44</f>
        <v>0</v>
      </c>
      <c r="K44" s="221">
        <f>E44+G44+I44</f>
        <v>0</v>
      </c>
      <c r="L44" s="345"/>
    </row>
    <row r="45" spans="1:12" ht="12.75">
      <c r="A45" s="344"/>
      <c r="B45" s="261"/>
      <c r="C45" s="691" t="s">
        <v>4</v>
      </c>
      <c r="D45" s="682" t="s">
        <v>1</v>
      </c>
      <c r="E45" s="683"/>
      <c r="F45" s="682" t="s">
        <v>2</v>
      </c>
      <c r="G45" s="684"/>
      <c r="H45" s="682" t="s">
        <v>3</v>
      </c>
      <c r="I45" s="684"/>
      <c r="J45" s="682" t="s">
        <v>0</v>
      </c>
      <c r="K45" s="684"/>
      <c r="L45" s="345"/>
    </row>
    <row r="46" spans="1:12" s="350" customFormat="1" ht="13.5" thickBot="1">
      <c r="A46" s="348"/>
      <c r="B46" s="259"/>
      <c r="C46" s="692"/>
      <c r="D46" s="284" t="str">
        <f>IF('Page de garde'!$D$4="","Prévu N","Prévu "&amp;'Page de garde'!$D$4)</f>
        <v>Prévu N</v>
      </c>
      <c r="E46" s="285" t="str">
        <f>IF('Page de garde'!$D$4="","Réel N","Réel "&amp;'Page de garde'!$D$4)</f>
        <v>Réel N</v>
      </c>
      <c r="F46" s="284" t="str">
        <f>IF('Page de garde'!$D$4="","Prévu N","Prévu "&amp;'Page de garde'!$D$4)</f>
        <v>Prévu N</v>
      </c>
      <c r="G46" s="285" t="str">
        <f>IF('Page de garde'!$D$4="","Réel N","Réel "&amp;'Page de garde'!$D$4)</f>
        <v>Réel N</v>
      </c>
      <c r="H46" s="284" t="str">
        <f>IF('Page de garde'!$D$4="","Prévu N","Prévu "&amp;'Page de garde'!$D$4)</f>
        <v>Prévu N</v>
      </c>
      <c r="I46" s="285" t="str">
        <f>IF('Page de garde'!$D$4="","Réel N","Réel "&amp;'Page de garde'!$D$4)</f>
        <v>Réel N</v>
      </c>
      <c r="J46" s="284" t="str">
        <f>IF('Page de garde'!$D$4="","Prévu N","Prévu "&amp;'Page de garde'!$D$4)</f>
        <v>Prévu N</v>
      </c>
      <c r="K46" s="285" t="str">
        <f>IF('Page de garde'!$D$4="","Réel N","Réel "&amp;'Page de garde'!$D$4)</f>
        <v>Réel N</v>
      </c>
      <c r="L46" s="349"/>
    </row>
    <row r="47" spans="1:12" ht="12.75">
      <c r="A47" s="344"/>
      <c r="B47" s="263">
        <v>61</v>
      </c>
      <c r="C47" s="439" t="s">
        <v>165</v>
      </c>
      <c r="D47" s="308"/>
      <c r="E47" s="310"/>
      <c r="F47" s="291"/>
      <c r="G47" s="296"/>
      <c r="H47" s="291"/>
      <c r="I47" s="296"/>
      <c r="J47" s="218">
        <f aca="true" t="shared" si="4" ref="J47:K55">D47+F47+H47</f>
        <v>0</v>
      </c>
      <c r="K47" s="219">
        <f t="shared" si="4"/>
        <v>0</v>
      </c>
      <c r="L47" s="345"/>
    </row>
    <row r="48" spans="1:12" ht="12.75">
      <c r="A48" s="344"/>
      <c r="B48" s="263">
        <v>6111</v>
      </c>
      <c r="C48" s="439" t="s">
        <v>11</v>
      </c>
      <c r="D48" s="305"/>
      <c r="E48" s="306"/>
      <c r="F48" s="305"/>
      <c r="G48" s="307"/>
      <c r="H48" s="308"/>
      <c r="I48" s="309"/>
      <c r="J48" s="218">
        <f t="shared" si="4"/>
        <v>0</v>
      </c>
      <c r="K48" s="219">
        <f t="shared" si="4"/>
        <v>0</v>
      </c>
      <c r="L48" s="345"/>
    </row>
    <row r="49" spans="1:12" ht="12.75">
      <c r="A49" s="344"/>
      <c r="B49" s="263">
        <v>61121</v>
      </c>
      <c r="C49" s="439" t="s">
        <v>12</v>
      </c>
      <c r="D49" s="305"/>
      <c r="E49" s="306"/>
      <c r="F49" s="305"/>
      <c r="G49" s="307"/>
      <c r="H49" s="308"/>
      <c r="I49" s="309"/>
      <c r="J49" s="218">
        <f t="shared" si="4"/>
        <v>0</v>
      </c>
      <c r="K49" s="219">
        <f t="shared" si="4"/>
        <v>0</v>
      </c>
      <c r="L49" s="345"/>
    </row>
    <row r="50" spans="1:12" ht="12.75">
      <c r="A50" s="344"/>
      <c r="B50" s="263">
        <v>61357</v>
      </c>
      <c r="C50" s="439" t="s">
        <v>164</v>
      </c>
      <c r="D50" s="305"/>
      <c r="E50" s="306"/>
      <c r="F50" s="305"/>
      <c r="G50" s="307"/>
      <c r="H50" s="308"/>
      <c r="I50" s="309"/>
      <c r="J50" s="218">
        <f t="shared" si="4"/>
        <v>0</v>
      </c>
      <c r="K50" s="219">
        <f t="shared" si="4"/>
        <v>0</v>
      </c>
      <c r="L50" s="345"/>
    </row>
    <row r="51" spans="1:12" ht="12.75">
      <c r="A51" s="344"/>
      <c r="B51" s="263">
        <v>61551</v>
      </c>
      <c r="C51" s="439" t="s">
        <v>13</v>
      </c>
      <c r="D51" s="305"/>
      <c r="E51" s="306"/>
      <c r="F51" s="305"/>
      <c r="G51" s="307"/>
      <c r="H51" s="308"/>
      <c r="I51" s="309"/>
      <c r="J51" s="218">
        <f t="shared" si="4"/>
        <v>0</v>
      </c>
      <c r="K51" s="219">
        <f t="shared" si="4"/>
        <v>0</v>
      </c>
      <c r="L51" s="345"/>
    </row>
    <row r="52" spans="1:12" ht="12.75">
      <c r="A52" s="344"/>
      <c r="B52" s="263">
        <v>61562</v>
      </c>
      <c r="C52" s="439" t="s">
        <v>14</v>
      </c>
      <c r="D52" s="305"/>
      <c r="E52" s="306"/>
      <c r="F52" s="305"/>
      <c r="G52" s="307"/>
      <c r="H52" s="308"/>
      <c r="I52" s="309"/>
      <c r="J52" s="218">
        <f t="shared" si="4"/>
        <v>0</v>
      </c>
      <c r="K52" s="219">
        <f t="shared" si="4"/>
        <v>0</v>
      </c>
      <c r="L52" s="345"/>
    </row>
    <row r="53" spans="1:12" ht="12.75">
      <c r="A53" s="344"/>
      <c r="B53" s="263">
        <v>61681</v>
      </c>
      <c r="C53" s="439" t="s">
        <v>15</v>
      </c>
      <c r="D53" s="308"/>
      <c r="E53" s="310"/>
      <c r="F53" s="308"/>
      <c r="G53" s="309"/>
      <c r="H53" s="308"/>
      <c r="I53" s="309"/>
      <c r="J53" s="218">
        <f t="shared" si="4"/>
        <v>0</v>
      </c>
      <c r="K53" s="219">
        <f t="shared" si="4"/>
        <v>0</v>
      </c>
      <c r="L53" s="345"/>
    </row>
    <row r="54" spans="1:12" ht="12.75">
      <c r="A54" s="344"/>
      <c r="B54" s="263">
        <v>62</v>
      </c>
      <c r="C54" s="439" t="s">
        <v>151</v>
      </c>
      <c r="D54" s="308"/>
      <c r="E54" s="310"/>
      <c r="F54" s="291"/>
      <c r="G54" s="296"/>
      <c r="H54" s="291"/>
      <c r="I54" s="296"/>
      <c r="J54" s="218">
        <f t="shared" si="4"/>
        <v>0</v>
      </c>
      <c r="K54" s="219">
        <f t="shared" si="4"/>
        <v>0</v>
      </c>
      <c r="L54" s="345"/>
    </row>
    <row r="55" spans="1:12" ht="12.75">
      <c r="A55" s="344"/>
      <c r="B55" s="263">
        <v>621</v>
      </c>
      <c r="C55" s="439" t="s">
        <v>152</v>
      </c>
      <c r="D55" s="308"/>
      <c r="E55" s="310"/>
      <c r="F55" s="308"/>
      <c r="G55" s="309"/>
      <c r="H55" s="308"/>
      <c r="I55" s="309"/>
      <c r="J55" s="218">
        <f t="shared" si="4"/>
        <v>0</v>
      </c>
      <c r="K55" s="219">
        <f t="shared" si="4"/>
        <v>0</v>
      </c>
      <c r="L55" s="345"/>
    </row>
    <row r="56" spans="1:12" ht="12.75">
      <c r="A56" s="344"/>
      <c r="B56" s="263">
        <v>62113</v>
      </c>
      <c r="C56" s="439" t="s">
        <v>153</v>
      </c>
      <c r="D56" s="305"/>
      <c r="E56" s="306"/>
      <c r="F56" s="305"/>
      <c r="G56" s="307"/>
      <c r="H56" s="308"/>
      <c r="I56" s="309"/>
      <c r="J56" s="218">
        <f>D56+F56+H56</f>
        <v>0</v>
      </c>
      <c r="K56" s="219">
        <f>E56+G56+I56</f>
        <v>0</v>
      </c>
      <c r="L56" s="345"/>
    </row>
    <row r="57" spans="1:12" ht="12.75">
      <c r="A57" s="344"/>
      <c r="B57" s="263">
        <v>6223</v>
      </c>
      <c r="C57" s="439" t="s">
        <v>154</v>
      </c>
      <c r="D57" s="305"/>
      <c r="E57" s="306"/>
      <c r="F57" s="305"/>
      <c r="G57" s="307"/>
      <c r="H57" s="308"/>
      <c r="I57" s="309"/>
      <c r="J57" s="218">
        <f>D57+F57+H57</f>
        <v>0</v>
      </c>
      <c r="K57" s="219">
        <f>E57+G57+I57</f>
        <v>0</v>
      </c>
      <c r="L57" s="345"/>
    </row>
    <row r="58" spans="1:12" ht="26.25" customHeight="1">
      <c r="A58" s="344"/>
      <c r="B58" s="689">
        <v>62421</v>
      </c>
      <c r="C58" s="690" t="s">
        <v>16</v>
      </c>
      <c r="D58" s="218"/>
      <c r="E58" s="311"/>
      <c r="F58" s="218"/>
      <c r="G58" s="311"/>
      <c r="H58" s="40" t="s">
        <v>155</v>
      </c>
      <c r="I58" s="41" t="s">
        <v>155</v>
      </c>
      <c r="J58" s="305"/>
      <c r="K58" s="307"/>
      <c r="L58" s="345"/>
    </row>
    <row r="59" spans="1:12" ht="12.75">
      <c r="A59" s="344"/>
      <c r="B59" s="689"/>
      <c r="C59" s="690"/>
      <c r="D59" s="308"/>
      <c r="E59" s="310"/>
      <c r="F59" s="308"/>
      <c r="G59" s="310"/>
      <c r="H59" s="308"/>
      <c r="I59" s="309"/>
      <c r="J59" s="218">
        <f>D59+F59+H59</f>
        <v>0</v>
      </c>
      <c r="K59" s="219">
        <f>E59+G59+I59</f>
        <v>0</v>
      </c>
      <c r="L59" s="345"/>
    </row>
    <row r="60" spans="1:12" ht="12.75">
      <c r="A60" s="344"/>
      <c r="B60" s="263">
        <v>628</v>
      </c>
      <c r="C60" s="439" t="s">
        <v>237</v>
      </c>
      <c r="D60" s="308"/>
      <c r="E60" s="310"/>
      <c r="F60" s="305"/>
      <c r="G60" s="307"/>
      <c r="H60" s="305"/>
      <c r="I60" s="307"/>
      <c r="J60" s="218">
        <f>D60+F60+H60</f>
        <v>0</v>
      </c>
      <c r="K60" s="219">
        <f>E60+G60+I60</f>
        <v>0</v>
      </c>
      <c r="L60" s="345"/>
    </row>
    <row r="61" spans="1:12" ht="12.75">
      <c r="A61" s="344"/>
      <c r="B61" s="263">
        <v>6281</v>
      </c>
      <c r="C61" s="697" t="s">
        <v>161</v>
      </c>
      <c r="D61" s="297">
        <v>0.7</v>
      </c>
      <c r="E61" s="298">
        <v>0.7</v>
      </c>
      <c r="F61" s="297">
        <v>0.3</v>
      </c>
      <c r="G61" s="299">
        <v>0.3</v>
      </c>
      <c r="H61" s="300"/>
      <c r="I61" s="301"/>
      <c r="J61" s="300"/>
      <c r="K61" s="301"/>
      <c r="L61" s="345"/>
    </row>
    <row r="62" spans="1:12" ht="12.75">
      <c r="A62" s="344"/>
      <c r="B62" s="263"/>
      <c r="C62" s="697"/>
      <c r="D62" s="613">
        <f>+IF($J63=0,"",D63/$J63)</f>
      </c>
      <c r="E62" s="614">
        <f>+IF($K63=0,"",E63/$K63)</f>
      </c>
      <c r="F62" s="613">
        <f>+IF($J63=0,"",F63/$J63)</f>
      </c>
      <c r="G62" s="614">
        <f>+IF($K63=0,"",G63/$K63)</f>
      </c>
      <c r="H62" s="312"/>
      <c r="I62" s="313"/>
      <c r="J62" s="312"/>
      <c r="K62" s="313"/>
      <c r="L62" s="345"/>
    </row>
    <row r="63" spans="1:12" ht="12.75">
      <c r="A63" s="344"/>
      <c r="B63" s="263"/>
      <c r="C63" s="697"/>
      <c r="D63" s="308"/>
      <c r="E63" s="310"/>
      <c r="F63" s="308"/>
      <c r="G63" s="309"/>
      <c r="H63" s="305"/>
      <c r="I63" s="307"/>
      <c r="J63" s="218">
        <f>D63+F63+H63</f>
        <v>0</v>
      </c>
      <c r="K63" s="219">
        <f>E63+G63+I63</f>
        <v>0</v>
      </c>
      <c r="L63" s="345"/>
    </row>
    <row r="64" spans="1:12" ht="12.75">
      <c r="A64" s="344"/>
      <c r="B64" s="263">
        <v>6283</v>
      </c>
      <c r="C64" s="697" t="s">
        <v>162</v>
      </c>
      <c r="D64" s="297">
        <v>0.7</v>
      </c>
      <c r="E64" s="298">
        <v>0.7</v>
      </c>
      <c r="F64" s="297">
        <v>0.3</v>
      </c>
      <c r="G64" s="299">
        <v>0.3</v>
      </c>
      <c r="H64" s="300"/>
      <c r="I64" s="301"/>
      <c r="J64" s="300"/>
      <c r="K64" s="301"/>
      <c r="L64" s="345"/>
    </row>
    <row r="65" spans="1:12" ht="12.75">
      <c r="A65" s="344"/>
      <c r="B65" s="263"/>
      <c r="C65" s="697"/>
      <c r="D65" s="613">
        <f>+IF($J66=0,"",D66/$J66)</f>
      </c>
      <c r="E65" s="614">
        <f>+IF($K66=0,"",E66/$K66)</f>
      </c>
      <c r="F65" s="613">
        <f>+IF($J66=0,"",F66/$J66)</f>
      </c>
      <c r="G65" s="614">
        <f>+IF($K66=0,"",G66/$K66)</f>
      </c>
      <c r="H65" s="312"/>
      <c r="I65" s="313"/>
      <c r="J65" s="312"/>
      <c r="K65" s="313"/>
      <c r="L65" s="345"/>
    </row>
    <row r="66" spans="1:12" ht="12.75">
      <c r="A66" s="344"/>
      <c r="B66" s="263"/>
      <c r="C66" s="697"/>
      <c r="D66" s="308"/>
      <c r="E66" s="310"/>
      <c r="F66" s="308"/>
      <c r="G66" s="309"/>
      <c r="H66" s="305"/>
      <c r="I66" s="307"/>
      <c r="J66" s="218">
        <f aca="true" t="shared" si="5" ref="J66:K68">D66+F66+H66</f>
        <v>0</v>
      </c>
      <c r="K66" s="219">
        <f t="shared" si="5"/>
        <v>0</v>
      </c>
      <c r="L66" s="345"/>
    </row>
    <row r="67" spans="1:12" ht="12.75">
      <c r="A67" s="344"/>
      <c r="B67" s="263">
        <v>6288</v>
      </c>
      <c r="C67" s="439" t="s">
        <v>187</v>
      </c>
      <c r="D67" s="308"/>
      <c r="E67" s="310"/>
      <c r="F67" s="308"/>
      <c r="G67" s="309"/>
      <c r="H67" s="308"/>
      <c r="I67" s="310"/>
      <c r="J67" s="218">
        <f t="shared" si="5"/>
        <v>0</v>
      </c>
      <c r="K67" s="219">
        <f t="shared" si="5"/>
        <v>0</v>
      </c>
      <c r="L67" s="345"/>
    </row>
    <row r="68" spans="1:12" ht="25.5">
      <c r="A68" s="344"/>
      <c r="B68" s="263">
        <v>631</v>
      </c>
      <c r="C68" s="439" t="s">
        <v>17</v>
      </c>
      <c r="D68" s="308"/>
      <c r="E68" s="310"/>
      <c r="F68" s="308"/>
      <c r="G68" s="309"/>
      <c r="H68" s="308"/>
      <c r="I68" s="309"/>
      <c r="J68" s="218">
        <f t="shared" si="5"/>
        <v>0</v>
      </c>
      <c r="K68" s="219">
        <f t="shared" si="5"/>
        <v>0</v>
      </c>
      <c r="L68" s="345"/>
    </row>
    <row r="69" spans="1:12" ht="12.75" customHeight="1">
      <c r="A69" s="344"/>
      <c r="B69" s="263"/>
      <c r="C69" s="694" t="s">
        <v>260</v>
      </c>
      <c r="D69" s="302">
        <v>0.7</v>
      </c>
      <c r="E69" s="303">
        <v>0.7</v>
      </c>
      <c r="F69" s="302">
        <v>0.3</v>
      </c>
      <c r="G69" s="304">
        <v>0.3</v>
      </c>
      <c r="H69" s="314"/>
      <c r="I69" s="315"/>
      <c r="J69" s="316"/>
      <c r="K69" s="317"/>
      <c r="L69" s="345"/>
    </row>
    <row r="70" spans="1:12" ht="12.75">
      <c r="A70" s="344"/>
      <c r="B70" s="263"/>
      <c r="C70" s="695"/>
      <c r="D70" s="613">
        <f>+IF($J71=0,"",D71/$J71)</f>
      </c>
      <c r="E70" s="614">
        <f>+IF($K71=0,"",E71/$K71)</f>
      </c>
      <c r="F70" s="613">
        <f>+IF($J71=0,"",F71/$J71)</f>
      </c>
      <c r="G70" s="614">
        <f>+IF($K71=0,"",G71/$K71)</f>
      </c>
      <c r="H70" s="316"/>
      <c r="I70" s="318"/>
      <c r="J70" s="316"/>
      <c r="K70" s="317"/>
      <c r="L70" s="345"/>
    </row>
    <row r="71" spans="1:12" ht="12.75">
      <c r="A71" s="344"/>
      <c r="B71" s="263"/>
      <c r="C71" s="696"/>
      <c r="D71" s="230"/>
      <c r="E71" s="231"/>
      <c r="F71" s="230"/>
      <c r="G71" s="232"/>
      <c r="H71" s="233"/>
      <c r="I71" s="234"/>
      <c r="J71" s="235">
        <f>D71+F71+H71</f>
        <v>0</v>
      </c>
      <c r="K71" s="236">
        <f>E71+G71+I71</f>
        <v>0</v>
      </c>
      <c r="L71" s="345"/>
    </row>
    <row r="72" spans="1:12" ht="15" customHeight="1">
      <c r="A72" s="344"/>
      <c r="B72" s="263"/>
      <c r="C72" s="693" t="s">
        <v>166</v>
      </c>
      <c r="D72" s="314"/>
      <c r="E72" s="315"/>
      <c r="F72" s="302">
        <v>0.3</v>
      </c>
      <c r="G72" s="304">
        <v>0.3</v>
      </c>
      <c r="H72" s="302">
        <v>0.7</v>
      </c>
      <c r="I72" s="304">
        <v>0.7</v>
      </c>
      <c r="J72" s="233"/>
      <c r="K72" s="237"/>
      <c r="L72" s="345"/>
    </row>
    <row r="73" spans="1:12" ht="15" customHeight="1">
      <c r="A73" s="344"/>
      <c r="B73" s="263"/>
      <c r="C73" s="693"/>
      <c r="D73" s="316"/>
      <c r="E73" s="318"/>
      <c r="F73" s="613">
        <f>+IF($J74=0,"",F74/$J74)</f>
      </c>
      <c r="G73" s="614">
        <f>+IF($K74=0,"",G74/$K74)</f>
      </c>
      <c r="H73" s="613">
        <f>+IF($J74=0,"",H74/$J74)</f>
      </c>
      <c r="I73" s="614">
        <f>+IF($K74=0,"",I74/$K74)</f>
      </c>
      <c r="J73" s="233"/>
      <c r="K73" s="237"/>
      <c r="L73" s="345"/>
    </row>
    <row r="74" spans="1:12" ht="12.75">
      <c r="A74" s="344"/>
      <c r="B74" s="263"/>
      <c r="C74" s="693"/>
      <c r="D74" s="233"/>
      <c r="E74" s="234"/>
      <c r="F74" s="230"/>
      <c r="G74" s="232"/>
      <c r="H74" s="230"/>
      <c r="I74" s="232"/>
      <c r="J74" s="235">
        <f>D74+F74+H74</f>
        <v>0</v>
      </c>
      <c r="K74" s="236">
        <f>E74+G74+I74</f>
        <v>0</v>
      </c>
      <c r="L74" s="345"/>
    </row>
    <row r="75" spans="1:12" ht="12.75">
      <c r="A75" s="344"/>
      <c r="B75" s="263">
        <v>633</v>
      </c>
      <c r="C75" s="439" t="s">
        <v>18</v>
      </c>
      <c r="D75" s="308"/>
      <c r="E75" s="310"/>
      <c r="F75" s="308"/>
      <c r="G75" s="309"/>
      <c r="H75" s="308"/>
      <c r="I75" s="309"/>
      <c r="J75" s="218">
        <f>D75+F75+H75</f>
        <v>0</v>
      </c>
      <c r="K75" s="219">
        <f>E75+G75+I75</f>
        <v>0</v>
      </c>
      <c r="L75" s="345"/>
    </row>
    <row r="76" spans="1:12" ht="12.75" customHeight="1">
      <c r="A76" s="344"/>
      <c r="B76" s="263"/>
      <c r="C76" s="694" t="s">
        <v>260</v>
      </c>
      <c r="D76" s="302">
        <v>0.7</v>
      </c>
      <c r="E76" s="303">
        <v>0.7</v>
      </c>
      <c r="F76" s="302">
        <v>0.3</v>
      </c>
      <c r="G76" s="304">
        <v>0.3</v>
      </c>
      <c r="H76" s="314"/>
      <c r="I76" s="315"/>
      <c r="J76" s="316"/>
      <c r="K76" s="317"/>
      <c r="L76" s="345"/>
    </row>
    <row r="77" spans="1:12" ht="12.75">
      <c r="A77" s="344"/>
      <c r="B77" s="263"/>
      <c r="C77" s="695"/>
      <c r="D77" s="613">
        <f>+IF($J78=0,"",D78/$J78)</f>
      </c>
      <c r="E77" s="614">
        <f>+IF($K78=0,"",E78/$K78)</f>
      </c>
      <c r="F77" s="613">
        <f>+IF($J78=0,"",F78/$J78)</f>
      </c>
      <c r="G77" s="614">
        <f>+IF($K78=0,"",G78/$K78)</f>
      </c>
      <c r="H77" s="316"/>
      <c r="I77" s="318"/>
      <c r="J77" s="316"/>
      <c r="K77" s="317"/>
      <c r="L77" s="345"/>
    </row>
    <row r="78" spans="1:12" ht="12.75">
      <c r="A78" s="344"/>
      <c r="B78" s="263"/>
      <c r="C78" s="696"/>
      <c r="D78" s="230"/>
      <c r="E78" s="231"/>
      <c r="F78" s="230"/>
      <c r="G78" s="232"/>
      <c r="H78" s="233"/>
      <c r="I78" s="234"/>
      <c r="J78" s="235">
        <f>D78+F78+H78</f>
        <v>0</v>
      </c>
      <c r="K78" s="236">
        <f>E78+G78+I78</f>
        <v>0</v>
      </c>
      <c r="L78" s="345"/>
    </row>
    <row r="79" spans="1:12" ht="15" customHeight="1">
      <c r="A79" s="344"/>
      <c r="B79" s="263"/>
      <c r="C79" s="693" t="s">
        <v>166</v>
      </c>
      <c r="D79" s="314"/>
      <c r="E79" s="315"/>
      <c r="F79" s="302">
        <v>0.3</v>
      </c>
      <c r="G79" s="304">
        <v>0.3</v>
      </c>
      <c r="H79" s="302">
        <v>0.7</v>
      </c>
      <c r="I79" s="304">
        <v>0.7</v>
      </c>
      <c r="J79" s="233"/>
      <c r="K79" s="237"/>
      <c r="L79" s="345"/>
    </row>
    <row r="80" spans="1:12" ht="15" customHeight="1">
      <c r="A80" s="344"/>
      <c r="B80" s="263"/>
      <c r="C80" s="693"/>
      <c r="D80" s="316"/>
      <c r="E80" s="318"/>
      <c r="F80" s="613">
        <f>+IF($J81=0,"",F81/$J81)</f>
      </c>
      <c r="G80" s="614">
        <f>+IF($K81=0,"",G81/$K81)</f>
      </c>
      <c r="H80" s="613">
        <f>+IF($J81=0,"",H81/$J81)</f>
      </c>
      <c r="I80" s="614">
        <f>+IF($K81=0,"",I81/$K81)</f>
      </c>
      <c r="J80" s="233"/>
      <c r="K80" s="237"/>
      <c r="L80" s="345"/>
    </row>
    <row r="81" spans="1:12" ht="12.75">
      <c r="A81" s="344"/>
      <c r="B81" s="263"/>
      <c r="C81" s="693"/>
      <c r="D81" s="233"/>
      <c r="E81" s="234"/>
      <c r="F81" s="230"/>
      <c r="G81" s="232"/>
      <c r="H81" s="230"/>
      <c r="I81" s="232"/>
      <c r="J81" s="235">
        <f aca="true" t="shared" si="6" ref="J81:K83">D81+F81+H81</f>
        <v>0</v>
      </c>
      <c r="K81" s="236">
        <f t="shared" si="6"/>
        <v>0</v>
      </c>
      <c r="L81" s="345"/>
    </row>
    <row r="82" spans="1:12" ht="12.75">
      <c r="A82" s="344"/>
      <c r="B82" s="263">
        <v>635</v>
      </c>
      <c r="C82" s="439" t="s">
        <v>19</v>
      </c>
      <c r="D82" s="308"/>
      <c r="E82" s="310"/>
      <c r="F82" s="305"/>
      <c r="G82" s="307"/>
      <c r="H82" s="305"/>
      <c r="I82" s="307"/>
      <c r="J82" s="218">
        <f t="shared" si="6"/>
        <v>0</v>
      </c>
      <c r="K82" s="219">
        <f t="shared" si="6"/>
        <v>0</v>
      </c>
      <c r="L82" s="345"/>
    </row>
    <row r="83" spans="1:12" ht="13.5" thickBot="1">
      <c r="A83" s="344"/>
      <c r="B83" s="263">
        <v>637</v>
      </c>
      <c r="C83" s="441" t="s">
        <v>20</v>
      </c>
      <c r="D83" s="308"/>
      <c r="E83" s="310"/>
      <c r="F83" s="305"/>
      <c r="G83" s="307"/>
      <c r="H83" s="305"/>
      <c r="I83" s="307"/>
      <c r="J83" s="218">
        <f t="shared" si="6"/>
        <v>0</v>
      </c>
      <c r="K83" s="219">
        <f t="shared" si="6"/>
        <v>0</v>
      </c>
      <c r="L83" s="345"/>
    </row>
    <row r="84" spans="1:12" ht="12.75">
      <c r="A84" s="344"/>
      <c r="B84" s="261"/>
      <c r="C84" s="691" t="s">
        <v>4</v>
      </c>
      <c r="D84" s="682" t="s">
        <v>1</v>
      </c>
      <c r="E84" s="683"/>
      <c r="F84" s="682" t="s">
        <v>2</v>
      </c>
      <c r="G84" s="684"/>
      <c r="H84" s="682" t="s">
        <v>3</v>
      </c>
      <c r="I84" s="684"/>
      <c r="J84" s="682" t="s">
        <v>0</v>
      </c>
      <c r="K84" s="684"/>
      <c r="L84" s="345"/>
    </row>
    <row r="85" spans="1:12" s="350" customFormat="1" ht="13.5" thickBot="1">
      <c r="A85" s="348"/>
      <c r="B85" s="264"/>
      <c r="C85" s="692"/>
      <c r="D85" s="284" t="str">
        <f>IF('Page de garde'!$D$4="","Prévu N","Prévu "&amp;'Page de garde'!$D$4)</f>
        <v>Prévu N</v>
      </c>
      <c r="E85" s="285" t="str">
        <f>IF('Page de garde'!$D$4="","Réel N","Réel "&amp;'Page de garde'!$D$4)</f>
        <v>Réel N</v>
      </c>
      <c r="F85" s="284" t="str">
        <f>IF('Page de garde'!$D$4="","Prévu N","Prévu "&amp;'Page de garde'!$D$4)</f>
        <v>Prévu N</v>
      </c>
      <c r="G85" s="285" t="str">
        <f>IF('Page de garde'!$D$4="","Réel N","Réel "&amp;'Page de garde'!$D$4)</f>
        <v>Réel N</v>
      </c>
      <c r="H85" s="284" t="str">
        <f>IF('Page de garde'!$D$4="","Prévu N","Prévu "&amp;'Page de garde'!$D$4)</f>
        <v>Prévu N</v>
      </c>
      <c r="I85" s="285" t="str">
        <f>IF('Page de garde'!$D$4="","Réel N","Réel "&amp;'Page de garde'!$D$4)</f>
        <v>Réel N</v>
      </c>
      <c r="J85" s="284" t="str">
        <f>IF('Page de garde'!$D$4="","Prévu N","Prévu "&amp;'Page de garde'!$D$4)</f>
        <v>Prévu N</v>
      </c>
      <c r="K85" s="285" t="str">
        <f>IF('Page de garde'!$D$4="","Réel N","Réel "&amp;'Page de garde'!$D$4)</f>
        <v>Réel N</v>
      </c>
      <c r="L85" s="349"/>
    </row>
    <row r="86" spans="1:12" ht="12.75">
      <c r="A86" s="344"/>
      <c r="B86" s="261">
        <v>64</v>
      </c>
      <c r="C86" s="439" t="s">
        <v>21</v>
      </c>
      <c r="D86" s="319"/>
      <c r="E86" s="320"/>
      <c r="F86" s="319"/>
      <c r="G86" s="290"/>
      <c r="H86" s="319"/>
      <c r="I86" s="290"/>
      <c r="J86" s="222">
        <f aca="true" t="shared" si="7" ref="J86:K106">D86+F86+H86</f>
        <v>0</v>
      </c>
      <c r="K86" s="229">
        <f t="shared" si="7"/>
        <v>0</v>
      </c>
      <c r="L86" s="345"/>
    </row>
    <row r="87" spans="1:12" ht="12.75" customHeight="1">
      <c r="A87" s="344"/>
      <c r="B87" s="263"/>
      <c r="C87" s="694" t="s">
        <v>260</v>
      </c>
      <c r="D87" s="302">
        <v>0.7</v>
      </c>
      <c r="E87" s="303">
        <v>0.7</v>
      </c>
      <c r="F87" s="302">
        <v>0.3</v>
      </c>
      <c r="G87" s="304">
        <v>0.3</v>
      </c>
      <c r="H87" s="613"/>
      <c r="I87" s="614"/>
      <c r="J87" s="316"/>
      <c r="K87" s="317"/>
      <c r="L87" s="345"/>
    </row>
    <row r="88" spans="1:12" ht="12.75">
      <c r="A88" s="344"/>
      <c r="B88" s="263"/>
      <c r="C88" s="695"/>
      <c r="D88" s="613">
        <f>+IF($J89=0,"",D89/$J89)</f>
      </c>
      <c r="E88" s="614">
        <f>+IF($K89=0,"",E89/$K89)</f>
      </c>
      <c r="F88" s="613">
        <f>+IF($J89=0,"",F89/$J89)</f>
      </c>
      <c r="G88" s="614">
        <f>+IF($K89=0,"",G89/$K89)</f>
      </c>
      <c r="H88" s="613">
        <f>+IF($J89=0,"",H89/$J89)</f>
      </c>
      <c r="I88" s="614">
        <f>+IF($K89=0,"",I89/$K89)</f>
      </c>
      <c r="J88" s="316"/>
      <c r="K88" s="317"/>
      <c r="L88" s="345"/>
    </row>
    <row r="89" spans="1:12" ht="12.75">
      <c r="A89" s="344"/>
      <c r="B89" s="263"/>
      <c r="C89" s="696"/>
      <c r="D89" s="230"/>
      <c r="E89" s="231"/>
      <c r="F89" s="230"/>
      <c r="G89" s="232"/>
      <c r="H89" s="319"/>
      <c r="I89" s="290"/>
      <c r="J89" s="235">
        <f>D89+F89+H89</f>
        <v>0</v>
      </c>
      <c r="K89" s="236">
        <f>E89+G89+I89</f>
        <v>0</v>
      </c>
      <c r="L89" s="345"/>
    </row>
    <row r="90" spans="1:12" ht="15" customHeight="1">
      <c r="A90" s="344"/>
      <c r="B90" s="261"/>
      <c r="C90" s="693" t="s">
        <v>166</v>
      </c>
      <c r="D90" s="314"/>
      <c r="E90" s="315"/>
      <c r="F90" s="302">
        <v>0.3</v>
      </c>
      <c r="G90" s="304">
        <v>0.3</v>
      </c>
      <c r="H90" s="302">
        <v>0.7</v>
      </c>
      <c r="I90" s="304">
        <v>0.7</v>
      </c>
      <c r="J90" s="238"/>
      <c r="K90" s="239"/>
      <c r="L90" s="345"/>
    </row>
    <row r="91" spans="1:12" ht="15" customHeight="1">
      <c r="A91" s="344"/>
      <c r="B91" s="261"/>
      <c r="C91" s="693"/>
      <c r="D91" s="314"/>
      <c r="E91" s="315"/>
      <c r="F91" s="613">
        <f>+IF($J92=0,"",F92/$J92)</f>
      </c>
      <c r="G91" s="614">
        <f>+IF($K92=0,"",G92/$K92)</f>
      </c>
      <c r="H91" s="613">
        <f>+IF($J92=0,"",H92/$J92)</f>
      </c>
      <c r="I91" s="614">
        <f>+IF($K92=0,"",I92/$K92)</f>
      </c>
      <c r="J91" s="238"/>
      <c r="K91" s="239"/>
      <c r="L91" s="345"/>
    </row>
    <row r="92" spans="1:12" ht="12.75">
      <c r="A92" s="344"/>
      <c r="B92" s="261"/>
      <c r="C92" s="693"/>
      <c r="D92" s="240"/>
      <c r="E92" s="241"/>
      <c r="F92" s="242"/>
      <c r="G92" s="243"/>
      <c r="H92" s="242"/>
      <c r="I92" s="243"/>
      <c r="J92" s="244">
        <f t="shared" si="7"/>
        <v>0</v>
      </c>
      <c r="K92" s="245">
        <f t="shared" si="7"/>
        <v>0</v>
      </c>
      <c r="L92" s="345"/>
    </row>
    <row r="93" spans="1:12" ht="12.75">
      <c r="A93" s="344"/>
      <c r="B93" s="261">
        <v>65</v>
      </c>
      <c r="C93" s="439" t="s">
        <v>22</v>
      </c>
      <c r="D93" s="291"/>
      <c r="E93" s="292"/>
      <c r="F93" s="293"/>
      <c r="G93" s="294"/>
      <c r="H93" s="293"/>
      <c r="I93" s="294"/>
      <c r="J93" s="223">
        <f t="shared" si="7"/>
        <v>0</v>
      </c>
      <c r="K93" s="224">
        <f t="shared" si="7"/>
        <v>0</v>
      </c>
      <c r="L93" s="345"/>
    </row>
    <row r="94" spans="1:12" ht="12.75">
      <c r="A94" s="344"/>
      <c r="B94" s="261">
        <v>66</v>
      </c>
      <c r="C94" s="439" t="s">
        <v>238</v>
      </c>
      <c r="D94" s="291"/>
      <c r="E94" s="292"/>
      <c r="F94" s="293"/>
      <c r="G94" s="294"/>
      <c r="H94" s="293"/>
      <c r="I94" s="294"/>
      <c r="J94" s="223">
        <f t="shared" si="7"/>
        <v>0</v>
      </c>
      <c r="K94" s="224">
        <f t="shared" si="7"/>
        <v>0</v>
      </c>
      <c r="L94" s="345"/>
    </row>
    <row r="95" spans="1:12" ht="12.75">
      <c r="A95" s="344"/>
      <c r="B95" s="261">
        <v>6611</v>
      </c>
      <c r="C95" s="439" t="s">
        <v>188</v>
      </c>
      <c r="D95" s="291"/>
      <c r="E95" s="292"/>
      <c r="F95" s="293"/>
      <c r="G95" s="294"/>
      <c r="H95" s="291"/>
      <c r="I95" s="292"/>
      <c r="J95" s="223">
        <f>D95+F95+H95</f>
        <v>0</v>
      </c>
      <c r="K95" s="224">
        <f>E95+G95+I95</f>
        <v>0</v>
      </c>
      <c r="L95" s="345"/>
    </row>
    <row r="96" spans="1:12" ht="12.75">
      <c r="A96" s="344"/>
      <c r="B96" s="261">
        <v>67</v>
      </c>
      <c r="C96" s="439" t="s">
        <v>84</v>
      </c>
      <c r="D96" s="291"/>
      <c r="E96" s="292"/>
      <c r="F96" s="291"/>
      <c r="G96" s="296"/>
      <c r="H96" s="291"/>
      <c r="I96" s="296"/>
      <c r="J96" s="223">
        <f>D96+F96+H96</f>
        <v>0</v>
      </c>
      <c r="K96" s="224">
        <f>E96+G96+I96</f>
        <v>0</v>
      </c>
      <c r="L96" s="345"/>
    </row>
    <row r="97" spans="1:12" ht="12.75">
      <c r="A97" s="344"/>
      <c r="B97" s="265">
        <v>6811</v>
      </c>
      <c r="C97" s="266" t="s">
        <v>24</v>
      </c>
      <c r="D97" s="291"/>
      <c r="E97" s="292"/>
      <c r="F97" s="291"/>
      <c r="G97" s="296"/>
      <c r="H97" s="291"/>
      <c r="I97" s="296"/>
      <c r="J97" s="223">
        <f t="shared" si="7"/>
        <v>0</v>
      </c>
      <c r="K97" s="224">
        <f t="shared" si="7"/>
        <v>0</v>
      </c>
      <c r="L97" s="345"/>
    </row>
    <row r="98" spans="1:12" ht="12.75">
      <c r="A98" s="344"/>
      <c r="B98" s="265">
        <v>6812</v>
      </c>
      <c r="C98" s="266" t="s">
        <v>25</v>
      </c>
      <c r="D98" s="291"/>
      <c r="E98" s="292"/>
      <c r="F98" s="291"/>
      <c r="G98" s="296"/>
      <c r="H98" s="291"/>
      <c r="I98" s="296"/>
      <c r="J98" s="223">
        <f t="shared" si="7"/>
        <v>0</v>
      </c>
      <c r="K98" s="224">
        <f t="shared" si="7"/>
        <v>0</v>
      </c>
      <c r="L98" s="345"/>
    </row>
    <row r="99" spans="1:12" ht="12.75">
      <c r="A99" s="344"/>
      <c r="B99" s="265">
        <v>6815</v>
      </c>
      <c r="C99" s="266" t="s">
        <v>26</v>
      </c>
      <c r="D99" s="291"/>
      <c r="E99" s="292"/>
      <c r="F99" s="291"/>
      <c r="G99" s="296"/>
      <c r="H99" s="291"/>
      <c r="I99" s="296"/>
      <c r="J99" s="223">
        <f t="shared" si="7"/>
        <v>0</v>
      </c>
      <c r="K99" s="224">
        <f t="shared" si="7"/>
        <v>0</v>
      </c>
      <c r="L99" s="345"/>
    </row>
    <row r="100" spans="1:12" ht="12.75">
      <c r="A100" s="344"/>
      <c r="B100" s="265">
        <v>6816</v>
      </c>
      <c r="C100" s="266" t="s">
        <v>27</v>
      </c>
      <c r="D100" s="291"/>
      <c r="E100" s="292"/>
      <c r="F100" s="291"/>
      <c r="G100" s="296"/>
      <c r="H100" s="291"/>
      <c r="I100" s="296"/>
      <c r="J100" s="223">
        <f t="shared" si="7"/>
        <v>0</v>
      </c>
      <c r="K100" s="224">
        <f t="shared" si="7"/>
        <v>0</v>
      </c>
      <c r="L100" s="345"/>
    </row>
    <row r="101" spans="1:12" ht="12.75">
      <c r="A101" s="344"/>
      <c r="B101" s="265">
        <v>6817</v>
      </c>
      <c r="C101" s="266" t="s">
        <v>28</v>
      </c>
      <c r="D101" s="291"/>
      <c r="E101" s="292"/>
      <c r="F101" s="291"/>
      <c r="G101" s="296"/>
      <c r="H101" s="291"/>
      <c r="I101" s="296"/>
      <c r="J101" s="223">
        <f t="shared" si="7"/>
        <v>0</v>
      </c>
      <c r="K101" s="224">
        <f t="shared" si="7"/>
        <v>0</v>
      </c>
      <c r="L101" s="345"/>
    </row>
    <row r="102" spans="1:12" ht="12.75">
      <c r="A102" s="344"/>
      <c r="B102" s="265">
        <v>686</v>
      </c>
      <c r="C102" s="266" t="s">
        <v>29</v>
      </c>
      <c r="D102" s="291"/>
      <c r="E102" s="292"/>
      <c r="F102" s="291"/>
      <c r="G102" s="296"/>
      <c r="H102" s="291"/>
      <c r="I102" s="296"/>
      <c r="J102" s="223">
        <f t="shared" si="7"/>
        <v>0</v>
      </c>
      <c r="K102" s="224">
        <f t="shared" si="7"/>
        <v>0</v>
      </c>
      <c r="L102" s="345"/>
    </row>
    <row r="103" spans="1:12" ht="12.75">
      <c r="A103" s="344"/>
      <c r="B103" s="265">
        <v>687</v>
      </c>
      <c r="C103" s="266" t="s">
        <v>30</v>
      </c>
      <c r="D103" s="291"/>
      <c r="E103" s="292"/>
      <c r="F103" s="291"/>
      <c r="G103" s="296"/>
      <c r="H103" s="291"/>
      <c r="I103" s="296"/>
      <c r="J103" s="223">
        <f t="shared" si="7"/>
        <v>0</v>
      </c>
      <c r="K103" s="224">
        <f t="shared" si="7"/>
        <v>0</v>
      </c>
      <c r="L103" s="345"/>
    </row>
    <row r="104" spans="1:12" ht="12.75">
      <c r="A104" s="344"/>
      <c r="B104" s="267">
        <v>68741</v>
      </c>
      <c r="C104" s="42" t="s">
        <v>31</v>
      </c>
      <c r="D104" s="242"/>
      <c r="E104" s="246"/>
      <c r="F104" s="242"/>
      <c r="G104" s="243"/>
      <c r="H104" s="242"/>
      <c r="I104" s="243"/>
      <c r="J104" s="244">
        <f t="shared" si="7"/>
        <v>0</v>
      </c>
      <c r="K104" s="245">
        <f t="shared" si="7"/>
        <v>0</v>
      </c>
      <c r="L104" s="345"/>
    </row>
    <row r="105" spans="1:12" ht="12.75">
      <c r="A105" s="344"/>
      <c r="B105" s="267">
        <v>68742</v>
      </c>
      <c r="C105" s="42" t="s">
        <v>32</v>
      </c>
      <c r="D105" s="242"/>
      <c r="E105" s="246"/>
      <c r="F105" s="242"/>
      <c r="G105" s="243"/>
      <c r="H105" s="242"/>
      <c r="I105" s="243"/>
      <c r="J105" s="244">
        <f t="shared" si="7"/>
        <v>0</v>
      </c>
      <c r="K105" s="245">
        <f t="shared" si="7"/>
        <v>0</v>
      </c>
      <c r="L105" s="345"/>
    </row>
    <row r="106" spans="1:12" ht="13.5" thickBot="1">
      <c r="A106" s="344"/>
      <c r="B106" s="265">
        <v>689</v>
      </c>
      <c r="C106" s="268" t="s">
        <v>329</v>
      </c>
      <c r="D106" s="308"/>
      <c r="E106" s="310"/>
      <c r="F106" s="308"/>
      <c r="G106" s="309"/>
      <c r="H106" s="308"/>
      <c r="I106" s="309"/>
      <c r="J106" s="218">
        <f t="shared" si="7"/>
        <v>0</v>
      </c>
      <c r="K106" s="219">
        <f t="shared" si="7"/>
        <v>0</v>
      </c>
      <c r="L106" s="345"/>
    </row>
    <row r="107" spans="1:12" ht="13.5" thickBot="1">
      <c r="A107" s="344"/>
      <c r="B107" s="269"/>
      <c r="C107" s="194" t="s">
        <v>33</v>
      </c>
      <c r="D107" s="225">
        <f aca="true" t="shared" si="8" ref="D107:K107">SUM(D15:D17,D20,D23:D26,D29,D32:D34,D37,D40:D44,D47:D57,D59:D60,D63,D66:D68,D75,D82:D83,D86,D93:D103,D106)</f>
        <v>0</v>
      </c>
      <c r="E107" s="226">
        <f t="shared" si="8"/>
        <v>0</v>
      </c>
      <c r="F107" s="227">
        <f t="shared" si="8"/>
        <v>0</v>
      </c>
      <c r="G107" s="228">
        <f t="shared" si="8"/>
        <v>0</v>
      </c>
      <c r="H107" s="227">
        <f t="shared" si="8"/>
        <v>0</v>
      </c>
      <c r="I107" s="228">
        <f t="shared" si="8"/>
        <v>0</v>
      </c>
      <c r="J107" s="227">
        <f t="shared" si="8"/>
        <v>0</v>
      </c>
      <c r="K107" s="228">
        <f t="shared" si="8"/>
        <v>0</v>
      </c>
      <c r="L107" s="345"/>
    </row>
    <row r="108" spans="1:12" ht="13.5" thickBot="1">
      <c r="A108" s="344"/>
      <c r="B108" s="265"/>
      <c r="C108" s="194" t="s">
        <v>134</v>
      </c>
      <c r="D108" s="388"/>
      <c r="E108" s="389"/>
      <c r="F108" s="227">
        <f>IF(F156&gt;F107,F156-F107,)</f>
        <v>0</v>
      </c>
      <c r="G108" s="228">
        <f>IF(G156&gt;G107,G156-G107,)</f>
        <v>0</v>
      </c>
      <c r="H108" s="227">
        <f>IF(H156&gt;H107,H156-H107,)</f>
        <v>0</v>
      </c>
      <c r="I108" s="228">
        <f>IF(I156&gt;I107,I156-I107,)</f>
        <v>0</v>
      </c>
      <c r="J108" s="390"/>
      <c r="K108" s="391"/>
      <c r="L108" s="345"/>
    </row>
    <row r="109" spans="1:12" ht="13.5" thickBot="1">
      <c r="A109" s="344"/>
      <c r="B109" s="269"/>
      <c r="C109" s="194" t="s">
        <v>136</v>
      </c>
      <c r="D109" s="388"/>
      <c r="E109" s="389"/>
      <c r="F109" s="227">
        <f>F108+F107</f>
        <v>0</v>
      </c>
      <c r="G109" s="228">
        <f>G108+G107</f>
        <v>0</v>
      </c>
      <c r="H109" s="227">
        <f>H108+H107</f>
        <v>0</v>
      </c>
      <c r="I109" s="228">
        <f>I108+I107</f>
        <v>0</v>
      </c>
      <c r="J109" s="392"/>
      <c r="K109" s="393"/>
      <c r="L109" s="345"/>
    </row>
    <row r="110" spans="1:12" ht="12.75">
      <c r="A110" s="344"/>
      <c r="B110" s="269"/>
      <c r="C110" s="265" t="s">
        <v>239</v>
      </c>
      <c r="D110" s="269"/>
      <c r="E110" s="269"/>
      <c r="F110" s="269"/>
      <c r="G110" s="269"/>
      <c r="H110" s="269"/>
      <c r="I110" s="269"/>
      <c r="J110" s="269"/>
      <c r="K110" s="269"/>
      <c r="L110" s="345"/>
    </row>
    <row r="111" spans="1:12" ht="13.5" thickBot="1">
      <c r="A111" s="344"/>
      <c r="B111" s="269"/>
      <c r="C111" s="270" t="s">
        <v>43</v>
      </c>
      <c r="D111" s="269"/>
      <c r="E111" s="269"/>
      <c r="F111" s="269"/>
      <c r="G111" s="269"/>
      <c r="H111" s="269"/>
      <c r="I111" s="269"/>
      <c r="J111" s="269"/>
      <c r="K111" s="269"/>
      <c r="L111" s="345"/>
    </row>
    <row r="112" spans="1:12" s="346" customFormat="1" ht="12.75">
      <c r="A112" s="344"/>
      <c r="B112" s="698" t="s">
        <v>142</v>
      </c>
      <c r="C112" s="699" t="s">
        <v>4</v>
      </c>
      <c r="D112" s="703" t="s">
        <v>1</v>
      </c>
      <c r="E112" s="704"/>
      <c r="F112" s="682" t="s">
        <v>2</v>
      </c>
      <c r="G112" s="684"/>
      <c r="H112" s="682" t="s">
        <v>3</v>
      </c>
      <c r="I112" s="684"/>
      <c r="J112" s="701"/>
      <c r="K112" s="702"/>
      <c r="L112" s="345"/>
    </row>
    <row r="113" spans="1:15" ht="13.5" thickBot="1">
      <c r="A113" s="344"/>
      <c r="B113" s="698"/>
      <c r="C113" s="700"/>
      <c r="D113" s="394" t="str">
        <f>IF('Page de garde'!$D$4="","Prévu N","Prévu "&amp;'Page de garde'!$D$4)</f>
        <v>Prévu N</v>
      </c>
      <c r="E113" s="395" t="str">
        <f>IF('Page de garde'!$D$4="","Réel N","Réel "&amp;'Page de garde'!$D$4)</f>
        <v>Réel N</v>
      </c>
      <c r="F113" s="284" t="str">
        <f>IF('Page de garde'!$D$4="","Prévu N","Prévu "&amp;'Page de garde'!$D$4)</f>
        <v>Prévu N</v>
      </c>
      <c r="G113" s="285" t="str">
        <f>IF('Page de garde'!$D$4="","Réel N","Réel "&amp;'Page de garde'!$D$4)</f>
        <v>Réel N</v>
      </c>
      <c r="H113" s="284" t="str">
        <f>IF('Page de garde'!$D$4="","Prévu N","Prévu "&amp;'Page de garde'!$D$4)</f>
        <v>Prévu N</v>
      </c>
      <c r="I113" s="285" t="str">
        <f>IF('Page de garde'!$D$4="","Réel N","Réel "&amp;'Page de garde'!$D$4)</f>
        <v>Réel N</v>
      </c>
      <c r="J113" s="396"/>
      <c r="K113" s="397"/>
      <c r="L113" s="345"/>
      <c r="M113" s="346"/>
      <c r="N113" s="346"/>
      <c r="O113" s="346"/>
    </row>
    <row r="114" spans="1:15" ht="12.75">
      <c r="A114" s="344"/>
      <c r="B114" s="271"/>
      <c r="C114" s="43" t="s">
        <v>34</v>
      </c>
      <c r="D114" s="398"/>
      <c r="E114" s="399"/>
      <c r="F114" s="222">
        <f>SUM(F115:F116)+F126</f>
        <v>0</v>
      </c>
      <c r="G114" s="229">
        <f>SUM(G115:G116)+G126</f>
        <v>0</v>
      </c>
      <c r="H114" s="222">
        <f>SUM(H115:H116)+H126</f>
        <v>0</v>
      </c>
      <c r="I114" s="229">
        <f>SUM(I115:I116)+I126</f>
        <v>0</v>
      </c>
      <c r="J114" s="400"/>
      <c r="K114" s="401"/>
      <c r="L114" s="345"/>
      <c r="M114" s="352"/>
      <c r="N114" s="353"/>
      <c r="O114" s="346"/>
    </row>
    <row r="115" spans="1:15" ht="12.75">
      <c r="A115" s="344"/>
      <c r="B115" s="271">
        <v>732</v>
      </c>
      <c r="C115" s="440" t="s">
        <v>35</v>
      </c>
      <c r="D115" s="293"/>
      <c r="E115" s="294"/>
      <c r="F115" s="291"/>
      <c r="G115" s="296"/>
      <c r="H115" s="291"/>
      <c r="I115" s="296"/>
      <c r="J115" s="400"/>
      <c r="K115" s="401"/>
      <c r="L115" s="345"/>
      <c r="M115" s="352"/>
      <c r="N115" s="353"/>
      <c r="O115" s="346"/>
    </row>
    <row r="116" spans="1:15" ht="12.75">
      <c r="A116" s="344"/>
      <c r="B116" s="271">
        <v>735</v>
      </c>
      <c r="C116" s="440" t="s">
        <v>36</v>
      </c>
      <c r="D116" s="293"/>
      <c r="E116" s="294"/>
      <c r="F116" s="223">
        <f>SUM(F117:F125)</f>
        <v>0</v>
      </c>
      <c r="G116" s="224">
        <f>SUM(G117:G125)</f>
        <v>0</v>
      </c>
      <c r="H116" s="223">
        <f>SUM(H117:H125)</f>
        <v>0</v>
      </c>
      <c r="I116" s="224">
        <f>SUM(I117:I125)</f>
        <v>0</v>
      </c>
      <c r="J116" s="400"/>
      <c r="K116" s="401"/>
      <c r="L116" s="345"/>
      <c r="M116" s="352"/>
      <c r="N116" s="353"/>
      <c r="O116" s="346"/>
    </row>
    <row r="117" spans="1:15" ht="12.75">
      <c r="A117" s="344"/>
      <c r="B117" s="44">
        <v>7351</v>
      </c>
      <c r="C117" s="45" t="s">
        <v>326</v>
      </c>
      <c r="D117" s="242"/>
      <c r="E117" s="243"/>
      <c r="F117" s="242"/>
      <c r="G117" s="243"/>
      <c r="H117" s="242"/>
      <c r="I117" s="243"/>
      <c r="J117" s="400"/>
      <c r="K117" s="401"/>
      <c r="L117" s="345"/>
      <c r="M117" s="352"/>
      <c r="N117" s="353"/>
      <c r="O117" s="346"/>
    </row>
    <row r="118" spans="1:15" ht="12.75">
      <c r="A118" s="344"/>
      <c r="B118" s="44">
        <v>7351125</v>
      </c>
      <c r="C118" s="45" t="s">
        <v>278</v>
      </c>
      <c r="D118" s="242"/>
      <c r="E118" s="243"/>
      <c r="F118" s="242"/>
      <c r="G118" s="243"/>
      <c r="H118" s="242"/>
      <c r="I118" s="243"/>
      <c r="J118" s="400"/>
      <c r="K118" s="401"/>
      <c r="L118" s="345"/>
      <c r="M118" s="352"/>
      <c r="N118" s="353"/>
      <c r="O118" s="346"/>
    </row>
    <row r="119" spans="1:15" ht="12.75">
      <c r="A119" s="344"/>
      <c r="B119" s="44">
        <v>7352</v>
      </c>
      <c r="C119" s="45" t="s">
        <v>325</v>
      </c>
      <c r="D119" s="293"/>
      <c r="E119" s="294"/>
      <c r="F119" s="242"/>
      <c r="G119" s="243"/>
      <c r="H119" s="242"/>
      <c r="I119" s="243"/>
      <c r="J119" s="400"/>
      <c r="K119" s="401"/>
      <c r="L119" s="345"/>
      <c r="M119" s="352"/>
      <c r="N119" s="353"/>
      <c r="O119" s="346"/>
    </row>
    <row r="120" spans="1:15" ht="12.75">
      <c r="A120" s="344"/>
      <c r="B120" s="44">
        <v>7352121</v>
      </c>
      <c r="C120" s="45" t="s">
        <v>275</v>
      </c>
      <c r="D120" s="293"/>
      <c r="E120" s="294"/>
      <c r="F120" s="242"/>
      <c r="G120" s="243"/>
      <c r="H120" s="240"/>
      <c r="I120" s="608"/>
      <c r="J120" s="400"/>
      <c r="K120" s="401"/>
      <c r="L120" s="345"/>
      <c r="M120" s="352"/>
      <c r="N120" s="353"/>
      <c r="O120" s="346"/>
    </row>
    <row r="121" spans="1:15" ht="12.75">
      <c r="A121" s="344"/>
      <c r="B121" s="44">
        <v>7352122</v>
      </c>
      <c r="C121" s="45" t="s">
        <v>276</v>
      </c>
      <c r="D121" s="293"/>
      <c r="E121" s="294"/>
      <c r="F121" s="242"/>
      <c r="G121" s="243"/>
      <c r="H121" s="240"/>
      <c r="I121" s="608"/>
      <c r="J121" s="400"/>
      <c r="K121" s="401"/>
      <c r="L121" s="345"/>
      <c r="M121" s="352"/>
      <c r="N121" s="353"/>
      <c r="O121" s="346"/>
    </row>
    <row r="122" spans="1:15" ht="12.75">
      <c r="A122" s="344"/>
      <c r="B122" s="44">
        <v>7352282</v>
      </c>
      <c r="C122" s="45" t="s">
        <v>339</v>
      </c>
      <c r="D122" s="293"/>
      <c r="E122" s="294"/>
      <c r="F122" s="242"/>
      <c r="G122" s="243"/>
      <c r="H122" s="240"/>
      <c r="I122" s="608"/>
      <c r="J122" s="400"/>
      <c r="K122" s="401"/>
      <c r="L122" s="345"/>
      <c r="M122" s="352"/>
      <c r="N122" s="353"/>
      <c r="O122" s="346"/>
    </row>
    <row r="123" spans="1:15" ht="12.75">
      <c r="A123" s="627"/>
      <c r="B123" s="44">
        <v>7353</v>
      </c>
      <c r="C123" s="45" t="s">
        <v>279</v>
      </c>
      <c r="D123" s="293"/>
      <c r="E123" s="294"/>
      <c r="F123" s="242"/>
      <c r="G123" s="243"/>
      <c r="H123" s="242"/>
      <c r="I123" s="243"/>
      <c r="J123" s="400"/>
      <c r="K123" s="401"/>
      <c r="L123" s="345"/>
      <c r="M123" s="352"/>
      <c r="N123" s="353"/>
      <c r="O123" s="346"/>
    </row>
    <row r="124" spans="1:15" ht="12.75">
      <c r="A124" s="344"/>
      <c r="B124" s="44">
        <v>73532</v>
      </c>
      <c r="C124" s="45" t="s">
        <v>277</v>
      </c>
      <c r="D124" s="293"/>
      <c r="E124" s="294"/>
      <c r="F124" s="242"/>
      <c r="G124" s="243"/>
      <c r="H124" s="240"/>
      <c r="I124" s="608"/>
      <c r="J124" s="400"/>
      <c r="K124" s="401"/>
      <c r="L124" s="345"/>
      <c r="M124" s="352"/>
      <c r="N124" s="353"/>
      <c r="O124" s="346"/>
    </row>
    <row r="125" spans="1:15" ht="12.75">
      <c r="A125" s="344"/>
      <c r="B125" s="44">
        <v>7358</v>
      </c>
      <c r="C125" s="45" t="s">
        <v>280</v>
      </c>
      <c r="D125" s="293"/>
      <c r="E125" s="294"/>
      <c r="F125" s="242"/>
      <c r="G125" s="243"/>
      <c r="H125" s="242"/>
      <c r="I125" s="243"/>
      <c r="J125" s="400"/>
      <c r="K125" s="401"/>
      <c r="L125" s="345"/>
      <c r="M125" s="352"/>
      <c r="N125" s="353"/>
      <c r="O125" s="346"/>
    </row>
    <row r="126" spans="1:15" ht="12.75">
      <c r="A126" s="344"/>
      <c r="B126" s="271">
        <v>738</v>
      </c>
      <c r="C126" s="440" t="s">
        <v>37</v>
      </c>
      <c r="D126" s="293"/>
      <c r="E126" s="294"/>
      <c r="F126" s="291"/>
      <c r="G126" s="296"/>
      <c r="H126" s="291"/>
      <c r="I126" s="296"/>
      <c r="J126" s="400"/>
      <c r="K126" s="401"/>
      <c r="L126" s="345"/>
      <c r="M126" s="354"/>
      <c r="N126" s="355"/>
      <c r="O126" s="346"/>
    </row>
    <row r="127" spans="1:15" ht="12.75">
      <c r="A127" s="344"/>
      <c r="B127" s="271"/>
      <c r="C127" s="46" t="s">
        <v>38</v>
      </c>
      <c r="D127" s="398"/>
      <c r="E127" s="399"/>
      <c r="F127" s="222">
        <f>SUM(F128:F138)</f>
        <v>0</v>
      </c>
      <c r="G127" s="229">
        <f>SUM(G128:G138)</f>
        <v>0</v>
      </c>
      <c r="H127" s="222">
        <f>SUM(H128:H138)</f>
        <v>0</v>
      </c>
      <c r="I127" s="229">
        <f>SUM(I128:I138)</f>
        <v>0</v>
      </c>
      <c r="J127" s="400"/>
      <c r="K127" s="401"/>
      <c r="L127" s="345"/>
      <c r="M127" s="354"/>
      <c r="N127" s="355"/>
      <c r="O127" s="346"/>
    </row>
    <row r="128" spans="1:15" ht="12.75">
      <c r="A128" s="344"/>
      <c r="B128" s="271">
        <v>70</v>
      </c>
      <c r="C128" s="272" t="s">
        <v>148</v>
      </c>
      <c r="D128" s="293"/>
      <c r="E128" s="294"/>
      <c r="F128" s="291"/>
      <c r="G128" s="296"/>
      <c r="H128" s="291"/>
      <c r="I128" s="296"/>
      <c r="J128" s="400"/>
      <c r="K128" s="401"/>
      <c r="L128" s="345"/>
      <c r="M128" s="352"/>
      <c r="N128" s="353"/>
      <c r="O128" s="346"/>
    </row>
    <row r="129" spans="1:15" ht="12.75">
      <c r="A129" s="344"/>
      <c r="B129" s="271">
        <v>71</v>
      </c>
      <c r="C129" s="272" t="s">
        <v>118</v>
      </c>
      <c r="D129" s="293"/>
      <c r="E129" s="294"/>
      <c r="F129" s="291"/>
      <c r="G129" s="296"/>
      <c r="H129" s="291"/>
      <c r="I129" s="296"/>
      <c r="J129" s="400"/>
      <c r="K129" s="401"/>
      <c r="L129" s="345"/>
      <c r="M129" s="352"/>
      <c r="N129" s="353"/>
      <c r="O129" s="346"/>
    </row>
    <row r="130" spans="1:15" ht="12.75">
      <c r="A130" s="344"/>
      <c r="B130" s="271">
        <v>72</v>
      </c>
      <c r="C130" s="272" t="s">
        <v>94</v>
      </c>
      <c r="D130" s="293"/>
      <c r="E130" s="294"/>
      <c r="F130" s="291"/>
      <c r="G130" s="296"/>
      <c r="H130" s="291"/>
      <c r="I130" s="296"/>
      <c r="J130" s="400"/>
      <c r="K130" s="401"/>
      <c r="L130" s="345"/>
      <c r="M130" s="352"/>
      <c r="N130" s="353"/>
      <c r="O130" s="346"/>
    </row>
    <row r="131" spans="1:15" ht="12.75">
      <c r="A131" s="344"/>
      <c r="B131" s="271">
        <v>74</v>
      </c>
      <c r="C131" s="272" t="s">
        <v>95</v>
      </c>
      <c r="D131" s="293"/>
      <c r="E131" s="294"/>
      <c r="F131" s="291"/>
      <c r="G131" s="296"/>
      <c r="H131" s="291"/>
      <c r="I131" s="296"/>
      <c r="J131" s="400"/>
      <c r="K131" s="401"/>
      <c r="L131" s="345"/>
      <c r="M131" s="356"/>
      <c r="N131" s="357"/>
      <c r="O131" s="346"/>
    </row>
    <row r="132" spans="1:13" ht="12.75">
      <c r="A132" s="344"/>
      <c r="B132" s="271">
        <v>75</v>
      </c>
      <c r="C132" s="272" t="s">
        <v>96</v>
      </c>
      <c r="D132" s="293"/>
      <c r="E132" s="294"/>
      <c r="F132" s="291"/>
      <c r="G132" s="296"/>
      <c r="H132" s="291"/>
      <c r="I132" s="296"/>
      <c r="J132" s="400"/>
      <c r="K132" s="401"/>
      <c r="L132" s="345"/>
      <c r="M132" s="358"/>
    </row>
    <row r="133" spans="1:13" ht="12.75">
      <c r="A133" s="344"/>
      <c r="B133" s="271">
        <v>603</v>
      </c>
      <c r="C133" s="272" t="s">
        <v>97</v>
      </c>
      <c r="D133" s="398"/>
      <c r="E133" s="399"/>
      <c r="F133" s="319"/>
      <c r="G133" s="290"/>
      <c r="H133" s="319"/>
      <c r="I133" s="290"/>
      <c r="J133" s="400"/>
      <c r="K133" s="401"/>
      <c r="L133" s="345"/>
      <c r="M133" s="358"/>
    </row>
    <row r="134" spans="1:13" ht="12.75">
      <c r="A134" s="344"/>
      <c r="B134" s="271" t="s">
        <v>189</v>
      </c>
      <c r="C134" s="272" t="s">
        <v>281</v>
      </c>
      <c r="D134" s="398"/>
      <c r="E134" s="399"/>
      <c r="F134" s="319"/>
      <c r="G134" s="290"/>
      <c r="H134" s="319"/>
      <c r="I134" s="290"/>
      <c r="J134" s="400"/>
      <c r="K134" s="401"/>
      <c r="L134" s="345"/>
      <c r="M134" s="358"/>
    </row>
    <row r="135" spans="1:13" ht="12.75">
      <c r="A135" s="344"/>
      <c r="B135" s="271" t="s">
        <v>190</v>
      </c>
      <c r="C135" s="272" t="s">
        <v>191</v>
      </c>
      <c r="D135" s="398"/>
      <c r="E135" s="399"/>
      <c r="F135" s="319"/>
      <c r="G135" s="290"/>
      <c r="H135" s="319"/>
      <c r="I135" s="290"/>
      <c r="J135" s="400"/>
      <c r="K135" s="401"/>
      <c r="L135" s="345"/>
      <c r="M135" s="358"/>
    </row>
    <row r="136" spans="1:13" ht="12.75">
      <c r="A136" s="344"/>
      <c r="B136" s="271" t="s">
        <v>102</v>
      </c>
      <c r="C136" s="272" t="s">
        <v>192</v>
      </c>
      <c r="D136" s="398"/>
      <c r="E136" s="399"/>
      <c r="F136" s="319"/>
      <c r="G136" s="290"/>
      <c r="H136" s="319"/>
      <c r="I136" s="290"/>
      <c r="J136" s="400"/>
      <c r="K136" s="401"/>
      <c r="L136" s="345"/>
      <c r="M136" s="358"/>
    </row>
    <row r="137" spans="1:13" ht="12.75">
      <c r="A137" s="344"/>
      <c r="B137" s="271">
        <v>6489</v>
      </c>
      <c r="C137" s="272" t="s">
        <v>104</v>
      </c>
      <c r="D137" s="398"/>
      <c r="E137" s="399"/>
      <c r="F137" s="319"/>
      <c r="G137" s="290"/>
      <c r="H137" s="319"/>
      <c r="I137" s="290"/>
      <c r="J137" s="400"/>
      <c r="K137" s="401"/>
      <c r="L137" s="345"/>
      <c r="M137" s="358"/>
    </row>
    <row r="138" spans="1:13" ht="12.75">
      <c r="A138" s="344"/>
      <c r="B138" s="271">
        <v>6611</v>
      </c>
      <c r="C138" s="272" t="s">
        <v>137</v>
      </c>
      <c r="D138" s="398"/>
      <c r="E138" s="399"/>
      <c r="F138" s="319"/>
      <c r="G138" s="290"/>
      <c r="H138" s="319"/>
      <c r="I138" s="290"/>
      <c r="J138" s="400"/>
      <c r="K138" s="401"/>
      <c r="L138" s="345"/>
      <c r="M138" s="358"/>
    </row>
    <row r="139" spans="1:13" ht="12.75">
      <c r="A139" s="344"/>
      <c r="B139" s="271"/>
      <c r="C139" s="47" t="s">
        <v>193</v>
      </c>
      <c r="D139" s="398"/>
      <c r="E139" s="399"/>
      <c r="F139" s="222">
        <f>SUM(F140:F155)-F152-F153</f>
        <v>0</v>
      </c>
      <c r="G139" s="229">
        <f>SUM(G140:G155)-G152-G153</f>
        <v>0</v>
      </c>
      <c r="H139" s="222">
        <f>SUM(H140:H155)-H152-H153</f>
        <v>0</v>
      </c>
      <c r="I139" s="229">
        <f>SUM(I140:I155)-I152-I153</f>
        <v>0</v>
      </c>
      <c r="J139" s="400"/>
      <c r="K139" s="401"/>
      <c r="L139" s="345"/>
      <c r="M139" s="358"/>
    </row>
    <row r="140" spans="1:13" ht="12.75">
      <c r="A140" s="344"/>
      <c r="B140" s="271">
        <v>76</v>
      </c>
      <c r="C140" s="272" t="s">
        <v>105</v>
      </c>
      <c r="D140" s="293"/>
      <c r="E140" s="294"/>
      <c r="F140" s="291"/>
      <c r="G140" s="296"/>
      <c r="H140" s="291"/>
      <c r="I140" s="296"/>
      <c r="J140" s="400"/>
      <c r="K140" s="401"/>
      <c r="L140" s="345"/>
      <c r="M140" s="358"/>
    </row>
    <row r="141" spans="1:13" ht="12.75">
      <c r="A141" s="344"/>
      <c r="B141" s="271">
        <v>771</v>
      </c>
      <c r="C141" s="273" t="s">
        <v>107</v>
      </c>
      <c r="D141" s="293"/>
      <c r="E141" s="294"/>
      <c r="F141" s="291"/>
      <c r="G141" s="296"/>
      <c r="H141" s="291"/>
      <c r="I141" s="296"/>
      <c r="J141" s="400"/>
      <c r="K141" s="401"/>
      <c r="L141" s="345"/>
      <c r="M141" s="358"/>
    </row>
    <row r="142" spans="1:13" ht="25.5">
      <c r="A142" s="344"/>
      <c r="B142" s="271">
        <v>773</v>
      </c>
      <c r="C142" s="273" t="s">
        <v>108</v>
      </c>
      <c r="D142" s="293"/>
      <c r="E142" s="294"/>
      <c r="F142" s="291"/>
      <c r="G142" s="296"/>
      <c r="H142" s="291"/>
      <c r="I142" s="296"/>
      <c r="J142" s="400"/>
      <c r="K142" s="401"/>
      <c r="L142" s="345"/>
      <c r="M142" s="358"/>
    </row>
    <row r="143" spans="1:13" ht="12.75">
      <c r="A143" s="344"/>
      <c r="B143" s="271">
        <v>775</v>
      </c>
      <c r="C143" s="273" t="s">
        <v>240</v>
      </c>
      <c r="D143" s="293"/>
      <c r="E143" s="294"/>
      <c r="F143" s="291"/>
      <c r="G143" s="296"/>
      <c r="H143" s="291"/>
      <c r="I143" s="296"/>
      <c r="J143" s="400"/>
      <c r="K143" s="401"/>
      <c r="L143" s="345"/>
      <c r="M143" s="358"/>
    </row>
    <row r="144" spans="1:13" ht="12.75">
      <c r="A144" s="344"/>
      <c r="B144" s="271">
        <v>777</v>
      </c>
      <c r="C144" s="273" t="s">
        <v>194</v>
      </c>
      <c r="D144" s="293"/>
      <c r="E144" s="294"/>
      <c r="F144" s="291"/>
      <c r="G144" s="296"/>
      <c r="H144" s="291"/>
      <c r="I144" s="296"/>
      <c r="J144" s="400"/>
      <c r="K144" s="401"/>
      <c r="L144" s="345"/>
      <c r="M144" s="358"/>
    </row>
    <row r="145" spans="1:13" ht="12.75">
      <c r="A145" s="344"/>
      <c r="B145" s="274">
        <v>778</v>
      </c>
      <c r="C145" s="273" t="s">
        <v>241</v>
      </c>
      <c r="D145" s="293"/>
      <c r="E145" s="294"/>
      <c r="F145" s="291"/>
      <c r="G145" s="296"/>
      <c r="H145" s="291"/>
      <c r="I145" s="296"/>
      <c r="J145" s="400"/>
      <c r="K145" s="401"/>
      <c r="L145" s="345"/>
      <c r="M145" s="358"/>
    </row>
    <row r="146" spans="1:13" ht="12.75">
      <c r="A146" s="344"/>
      <c r="B146" s="274">
        <v>7811</v>
      </c>
      <c r="C146" s="273" t="s">
        <v>110</v>
      </c>
      <c r="D146" s="293"/>
      <c r="E146" s="294"/>
      <c r="F146" s="291"/>
      <c r="G146" s="296"/>
      <c r="H146" s="291"/>
      <c r="I146" s="296"/>
      <c r="J146" s="400"/>
      <c r="K146" s="401"/>
      <c r="L146" s="345"/>
      <c r="M146" s="358"/>
    </row>
    <row r="147" spans="1:13" ht="12.75">
      <c r="A147" s="344"/>
      <c r="B147" s="274">
        <v>7815</v>
      </c>
      <c r="C147" s="273" t="s">
        <v>111</v>
      </c>
      <c r="D147" s="293"/>
      <c r="E147" s="294"/>
      <c r="F147" s="291"/>
      <c r="G147" s="296"/>
      <c r="H147" s="291"/>
      <c r="I147" s="296"/>
      <c r="J147" s="400"/>
      <c r="K147" s="401"/>
      <c r="L147" s="345"/>
      <c r="M147" s="358"/>
    </row>
    <row r="148" spans="1:13" ht="12.75">
      <c r="A148" s="344"/>
      <c r="B148" s="274">
        <v>7816</v>
      </c>
      <c r="C148" s="273" t="s">
        <v>112</v>
      </c>
      <c r="D148" s="293"/>
      <c r="E148" s="294"/>
      <c r="F148" s="291"/>
      <c r="G148" s="296"/>
      <c r="H148" s="291"/>
      <c r="I148" s="296"/>
      <c r="J148" s="400"/>
      <c r="K148" s="401"/>
      <c r="L148" s="345"/>
      <c r="M148" s="358"/>
    </row>
    <row r="149" spans="1:13" ht="12.75">
      <c r="A149" s="344"/>
      <c r="B149" s="274">
        <v>7817</v>
      </c>
      <c r="C149" s="273" t="s">
        <v>113</v>
      </c>
      <c r="D149" s="293"/>
      <c r="E149" s="294"/>
      <c r="F149" s="291"/>
      <c r="G149" s="296"/>
      <c r="H149" s="291"/>
      <c r="I149" s="296"/>
      <c r="J149" s="400"/>
      <c r="K149" s="401"/>
      <c r="L149" s="345"/>
      <c r="M149" s="358"/>
    </row>
    <row r="150" spans="1:13" ht="12.75">
      <c r="A150" s="344"/>
      <c r="B150" s="274">
        <v>786</v>
      </c>
      <c r="C150" s="273" t="s">
        <v>114</v>
      </c>
      <c r="D150" s="293"/>
      <c r="E150" s="294"/>
      <c r="F150" s="291"/>
      <c r="G150" s="296"/>
      <c r="H150" s="291"/>
      <c r="I150" s="296"/>
      <c r="J150" s="400"/>
      <c r="K150" s="401"/>
      <c r="L150" s="345"/>
      <c r="M150" s="358"/>
    </row>
    <row r="151" spans="1:13" ht="12.75">
      <c r="A151" s="344"/>
      <c r="B151" s="274">
        <v>787</v>
      </c>
      <c r="C151" s="273" t="s">
        <v>242</v>
      </c>
      <c r="D151" s="293"/>
      <c r="E151" s="294"/>
      <c r="F151" s="291"/>
      <c r="G151" s="296"/>
      <c r="H151" s="291"/>
      <c r="I151" s="296"/>
      <c r="J151" s="400"/>
      <c r="K151" s="401"/>
      <c r="L151" s="345"/>
      <c r="M151" s="358"/>
    </row>
    <row r="152" spans="1:13" ht="25.5">
      <c r="A152" s="344"/>
      <c r="B152" s="275">
        <v>78741</v>
      </c>
      <c r="C152" s="276" t="s">
        <v>39</v>
      </c>
      <c r="D152" s="293"/>
      <c r="E152" s="294"/>
      <c r="F152" s="242"/>
      <c r="G152" s="243"/>
      <c r="H152" s="242"/>
      <c r="I152" s="243"/>
      <c r="J152" s="400"/>
      <c r="K152" s="401"/>
      <c r="L152" s="345"/>
      <c r="M152" s="358"/>
    </row>
    <row r="153" spans="1:13" ht="12.75">
      <c r="A153" s="344"/>
      <c r="B153" s="275">
        <v>78742</v>
      </c>
      <c r="C153" s="45" t="s">
        <v>40</v>
      </c>
      <c r="D153" s="293"/>
      <c r="E153" s="294"/>
      <c r="F153" s="242"/>
      <c r="G153" s="243"/>
      <c r="H153" s="242"/>
      <c r="I153" s="243"/>
      <c r="J153" s="400"/>
      <c r="K153" s="401"/>
      <c r="L153" s="345"/>
      <c r="M153" s="358"/>
    </row>
    <row r="154" spans="1:13" ht="12.75">
      <c r="A154" s="344"/>
      <c r="B154" s="274">
        <v>789</v>
      </c>
      <c r="C154" s="440" t="s">
        <v>338</v>
      </c>
      <c r="D154" s="293"/>
      <c r="E154" s="294"/>
      <c r="F154" s="291"/>
      <c r="G154" s="296"/>
      <c r="H154" s="291"/>
      <c r="I154" s="296"/>
      <c r="J154" s="400"/>
      <c r="K154" s="401"/>
      <c r="L154" s="345"/>
      <c r="M154" s="358"/>
    </row>
    <row r="155" spans="1:13" ht="13.5" thickBot="1">
      <c r="A155" s="344"/>
      <c r="B155" s="274">
        <v>79</v>
      </c>
      <c r="C155" s="277" t="s">
        <v>115</v>
      </c>
      <c r="D155" s="305"/>
      <c r="E155" s="307"/>
      <c r="F155" s="308"/>
      <c r="G155" s="309"/>
      <c r="H155" s="308"/>
      <c r="I155" s="309"/>
      <c r="J155" s="400"/>
      <c r="K155" s="401"/>
      <c r="L155" s="345"/>
      <c r="M155" s="358"/>
    </row>
    <row r="156" spans="1:13" ht="13.5" thickBot="1">
      <c r="A156" s="344"/>
      <c r="B156" s="278"/>
      <c r="C156" s="279" t="s">
        <v>41</v>
      </c>
      <c r="D156" s="388"/>
      <c r="E156" s="389"/>
      <c r="F156" s="227">
        <f>F114+F127+F139</f>
        <v>0</v>
      </c>
      <c r="G156" s="228">
        <f>G114+G127+G139</f>
        <v>0</v>
      </c>
      <c r="H156" s="227">
        <f>H114+H127+H139</f>
        <v>0</v>
      </c>
      <c r="I156" s="228">
        <f>I114+I127+I139</f>
        <v>0</v>
      </c>
      <c r="J156" s="402"/>
      <c r="K156" s="403"/>
      <c r="L156" s="345"/>
      <c r="M156" s="359"/>
    </row>
    <row r="157" spans="1:13" ht="13.5" thickBot="1">
      <c r="A157" s="344"/>
      <c r="B157" s="265"/>
      <c r="C157" s="193" t="s">
        <v>135</v>
      </c>
      <c r="D157" s="388"/>
      <c r="E157" s="389"/>
      <c r="F157" s="227">
        <f>IF(F156&gt;F107,,-F156+F107)</f>
        <v>0</v>
      </c>
      <c r="G157" s="228">
        <f>IF(G156&gt;G107,,-G156+G107)</f>
        <v>0</v>
      </c>
      <c r="H157" s="227">
        <f>IF(H156&gt;H107,,-H156+H107)</f>
        <v>0</v>
      </c>
      <c r="I157" s="228">
        <f>IF(I156&gt;I107,,-I156+I107)</f>
        <v>0</v>
      </c>
      <c r="J157" s="400"/>
      <c r="K157" s="401"/>
      <c r="L157" s="345"/>
      <c r="M157" s="359"/>
    </row>
    <row r="158" spans="1:13" ht="13.5" thickBot="1">
      <c r="A158" s="344"/>
      <c r="B158" s="269"/>
      <c r="C158" s="193" t="s">
        <v>136</v>
      </c>
      <c r="D158" s="388"/>
      <c r="E158" s="389"/>
      <c r="F158" s="227">
        <f>F156+F157</f>
        <v>0</v>
      </c>
      <c r="G158" s="228">
        <f>G156+G157</f>
        <v>0</v>
      </c>
      <c r="H158" s="227">
        <f>H156+H157</f>
        <v>0</v>
      </c>
      <c r="I158" s="228">
        <f>I156+I157</f>
        <v>0</v>
      </c>
      <c r="J158" s="402"/>
      <c r="K158" s="403"/>
      <c r="L158" s="345"/>
      <c r="M158" s="359"/>
    </row>
    <row r="159" spans="1:13" s="346" customFormat="1" ht="13.5" thickBot="1">
      <c r="A159" s="344"/>
      <c r="B159" s="280"/>
      <c r="C159" s="281"/>
      <c r="D159" s="281"/>
      <c r="E159" s="281"/>
      <c r="F159" s="33"/>
      <c r="G159" s="33"/>
      <c r="H159" s="33"/>
      <c r="I159" s="33"/>
      <c r="J159" s="33"/>
      <c r="K159" s="33"/>
      <c r="L159" s="345"/>
      <c r="M159" s="359"/>
    </row>
    <row r="160" spans="1:13" ht="12.75">
      <c r="A160" s="344"/>
      <c r="B160" s="280"/>
      <c r="C160" s="255" t="s">
        <v>209</v>
      </c>
      <c r="D160" s="404"/>
      <c r="E160" s="405"/>
      <c r="F160" s="323"/>
      <c r="G160" s="324"/>
      <c r="H160" s="323"/>
      <c r="I160" s="324"/>
      <c r="J160" s="400"/>
      <c r="K160" s="401"/>
      <c r="L160" s="345"/>
      <c r="M160" s="359"/>
    </row>
    <row r="161" spans="1:13" ht="13.5" thickBot="1">
      <c r="A161" s="344"/>
      <c r="B161" s="280"/>
      <c r="C161" s="256" t="s">
        <v>210</v>
      </c>
      <c r="D161" s="406"/>
      <c r="E161" s="407"/>
      <c r="F161" s="327"/>
      <c r="G161" s="328"/>
      <c r="H161" s="327"/>
      <c r="I161" s="328"/>
      <c r="J161" s="400"/>
      <c r="K161" s="401"/>
      <c r="L161" s="345"/>
      <c r="M161" s="359"/>
    </row>
    <row r="162" spans="1:13" s="346" customFormat="1" ht="13.5" thickBot="1">
      <c r="A162" s="360"/>
      <c r="B162" s="361"/>
      <c r="C162" s="362"/>
      <c r="D162" s="362"/>
      <c r="E162" s="362"/>
      <c r="F162" s="363"/>
      <c r="G162" s="363"/>
      <c r="H162" s="363"/>
      <c r="I162" s="363"/>
      <c r="J162" s="363"/>
      <c r="K162" s="363"/>
      <c r="L162" s="364"/>
      <c r="M162" s="359"/>
    </row>
    <row r="163" spans="2:13" s="346" customFormat="1" ht="12.75">
      <c r="B163" s="365"/>
      <c r="C163" s="366"/>
      <c r="D163" s="367"/>
      <c r="E163" s="367"/>
      <c r="F163" s="353"/>
      <c r="G163" s="353"/>
      <c r="H163" s="353"/>
      <c r="I163" s="353"/>
      <c r="M163" s="359"/>
    </row>
    <row r="164" spans="2:13" s="346" customFormat="1" ht="12.75">
      <c r="B164" s="352"/>
      <c r="C164" s="366"/>
      <c r="D164" s="367"/>
      <c r="E164" s="367"/>
      <c r="F164" s="353"/>
      <c r="G164" s="353"/>
      <c r="H164" s="353"/>
      <c r="I164" s="353"/>
      <c r="M164" s="359"/>
    </row>
    <row r="165" spans="13:14" ht="12.75">
      <c r="M165" s="370"/>
      <c r="N165" s="346"/>
    </row>
    <row r="166" spans="13:14" ht="12.75">
      <c r="M166" s="48"/>
      <c r="N166" s="346"/>
    </row>
    <row r="167" spans="13:14" ht="12.75">
      <c r="M167" s="371"/>
      <c r="N167" s="346"/>
    </row>
    <row r="168" spans="13:14" ht="12.75">
      <c r="M168" s="372"/>
      <c r="N168" s="346"/>
    </row>
    <row r="169" spans="13:14" ht="12.75">
      <c r="M169" s="372"/>
      <c r="N169" s="346"/>
    </row>
    <row r="170" spans="13:14" ht="12.75">
      <c r="M170" s="372"/>
      <c r="N170" s="346"/>
    </row>
    <row r="171" spans="13:14" ht="12.75">
      <c r="M171" s="373"/>
      <c r="N171" s="346"/>
    </row>
    <row r="172" spans="13:14" ht="12.75">
      <c r="M172" s="372"/>
      <c r="N172" s="346"/>
    </row>
    <row r="173" spans="13:14" ht="12.75">
      <c r="M173" s="372"/>
      <c r="N173" s="346"/>
    </row>
    <row r="174" spans="3:14" ht="12.75">
      <c r="C174" s="374"/>
      <c r="D174" s="346"/>
      <c r="E174" s="346"/>
      <c r="F174" s="375"/>
      <c r="G174" s="49"/>
      <c r="H174" s="353"/>
      <c r="I174" s="353"/>
      <c r="N174" s="346"/>
    </row>
    <row r="175" spans="3:14" ht="12.75">
      <c r="C175" s="374"/>
      <c r="D175" s="346"/>
      <c r="E175" s="346"/>
      <c r="F175" s="375"/>
      <c r="G175" s="49"/>
      <c r="H175" s="353"/>
      <c r="I175" s="353"/>
      <c r="N175" s="346"/>
    </row>
    <row r="176" spans="3:14" ht="12.75">
      <c r="C176" s="374"/>
      <c r="D176" s="346"/>
      <c r="E176" s="346"/>
      <c r="F176" s="375"/>
      <c r="G176" s="49"/>
      <c r="H176" s="353"/>
      <c r="I176" s="353"/>
      <c r="N176" s="346"/>
    </row>
    <row r="177" spans="3:9" ht="12.75">
      <c r="C177" s="374"/>
      <c r="D177" s="346"/>
      <c r="E177" s="346"/>
      <c r="F177" s="376"/>
      <c r="G177" s="49"/>
      <c r="H177" s="353"/>
      <c r="I177" s="353"/>
    </row>
    <row r="178" spans="3:9" ht="12.75">
      <c r="C178" s="374"/>
      <c r="D178" s="346"/>
      <c r="E178" s="346"/>
      <c r="F178" s="375"/>
      <c r="G178" s="49"/>
      <c r="H178" s="353"/>
      <c r="I178" s="353"/>
    </row>
    <row r="179" spans="3:9" ht="12.75">
      <c r="C179" s="374"/>
      <c r="D179" s="346"/>
      <c r="E179" s="346"/>
      <c r="F179" s="375"/>
      <c r="G179" s="49"/>
      <c r="H179" s="353"/>
      <c r="I179" s="353"/>
    </row>
    <row r="180" spans="3:9" ht="12.75">
      <c r="C180" s="374"/>
      <c r="D180" s="346"/>
      <c r="E180" s="346"/>
      <c r="F180" s="375"/>
      <c r="G180" s="49"/>
      <c r="H180" s="353"/>
      <c r="I180" s="353"/>
    </row>
    <row r="181" spans="3:9" ht="12.75">
      <c r="C181" s="374"/>
      <c r="D181" s="346"/>
      <c r="E181" s="346"/>
      <c r="F181" s="375"/>
      <c r="G181" s="49"/>
      <c r="H181" s="353"/>
      <c r="I181" s="353"/>
    </row>
    <row r="182" spans="3:9" ht="12.75">
      <c r="C182" s="374"/>
      <c r="D182" s="346"/>
      <c r="E182" s="346"/>
      <c r="F182" s="375"/>
      <c r="G182" s="49"/>
      <c r="H182" s="353"/>
      <c r="I182" s="353"/>
    </row>
    <row r="183" spans="3:9" ht="12.75">
      <c r="C183" s="374"/>
      <c r="D183" s="346"/>
      <c r="E183" s="346"/>
      <c r="F183" s="375"/>
      <c r="G183" s="49"/>
      <c r="H183" s="353"/>
      <c r="I183" s="353"/>
    </row>
    <row r="184" spans="3:9" ht="12.75">
      <c r="C184" s="374"/>
      <c r="D184" s="346"/>
      <c r="E184" s="346"/>
      <c r="F184" s="375"/>
      <c r="G184" s="49"/>
      <c r="H184" s="353"/>
      <c r="I184" s="353"/>
    </row>
    <row r="185" spans="3:9" ht="12.75">
      <c r="C185" s="374"/>
      <c r="D185" s="346"/>
      <c r="E185" s="346"/>
      <c r="F185" s="375"/>
      <c r="G185" s="49"/>
      <c r="H185" s="353"/>
      <c r="I185" s="353"/>
    </row>
    <row r="186" spans="3:9" ht="12.75">
      <c r="C186" s="374"/>
      <c r="D186" s="346"/>
      <c r="E186" s="346"/>
      <c r="F186" s="375"/>
      <c r="G186" s="49"/>
      <c r="H186" s="353"/>
      <c r="I186" s="353"/>
    </row>
    <row r="187" spans="3:9" ht="12.75">
      <c r="C187" s="374"/>
      <c r="D187" s="346"/>
      <c r="E187" s="346"/>
      <c r="F187" s="375"/>
      <c r="G187" s="49"/>
      <c r="H187" s="353"/>
      <c r="I187" s="353"/>
    </row>
    <row r="188" spans="3:9" ht="12.75">
      <c r="C188" s="374"/>
      <c r="D188" s="346"/>
      <c r="E188" s="346"/>
      <c r="F188" s="375"/>
      <c r="G188" s="49"/>
      <c r="H188" s="353"/>
      <c r="I188" s="353"/>
    </row>
    <row r="189" spans="3:9" ht="12.75">
      <c r="C189" s="374"/>
      <c r="D189" s="346"/>
      <c r="E189" s="346"/>
      <c r="F189" s="377"/>
      <c r="G189" s="377"/>
      <c r="H189" s="353"/>
      <c r="I189" s="353"/>
    </row>
    <row r="190" spans="3:9" ht="12.75">
      <c r="C190" s="374"/>
      <c r="D190" s="346"/>
      <c r="E190" s="346"/>
      <c r="F190" s="377"/>
      <c r="G190" s="377"/>
      <c r="H190" s="353"/>
      <c r="I190" s="353"/>
    </row>
    <row r="191" spans="3:9" ht="12.75">
      <c r="C191" s="374"/>
      <c r="D191" s="346"/>
      <c r="E191" s="346"/>
      <c r="F191" s="377"/>
      <c r="G191" s="377"/>
      <c r="H191" s="353"/>
      <c r="I191" s="353"/>
    </row>
    <row r="192" spans="3:9" ht="12.75">
      <c r="C192" s="374"/>
      <c r="D192" s="346"/>
      <c r="E192" s="346"/>
      <c r="F192" s="377"/>
      <c r="G192" s="377"/>
      <c r="H192" s="353"/>
      <c r="I192" s="353"/>
    </row>
    <row r="193" spans="3:9" ht="12.75">
      <c r="C193" s="374"/>
      <c r="D193" s="346"/>
      <c r="E193" s="346"/>
      <c r="F193" s="377"/>
      <c r="G193" s="377"/>
      <c r="H193" s="353"/>
      <c r="I193" s="353"/>
    </row>
    <row r="194" spans="3:9" ht="12.75">
      <c r="C194" s="374"/>
      <c r="D194" s="346"/>
      <c r="E194" s="346"/>
      <c r="F194" s="377"/>
      <c r="G194" s="377"/>
      <c r="H194" s="353"/>
      <c r="I194" s="353"/>
    </row>
    <row r="195" spans="3:9" ht="12.75">
      <c r="C195" s="374"/>
      <c r="D195" s="346"/>
      <c r="E195" s="346"/>
      <c r="F195" s="376"/>
      <c r="G195" s="49"/>
      <c r="H195" s="353"/>
      <c r="I195" s="353"/>
    </row>
    <row r="196" spans="3:9" ht="12.75">
      <c r="C196" s="374"/>
      <c r="D196" s="346"/>
      <c r="E196" s="346"/>
      <c r="F196" s="50"/>
      <c r="G196" s="378"/>
      <c r="H196" s="353"/>
      <c r="I196" s="353"/>
    </row>
    <row r="197" spans="3:9" ht="12.75">
      <c r="C197" s="374"/>
      <c r="D197" s="346"/>
      <c r="E197" s="346"/>
      <c r="F197" s="352"/>
      <c r="G197" s="379"/>
      <c r="H197" s="353"/>
      <c r="I197" s="353"/>
    </row>
    <row r="198" spans="3:9" ht="12.75">
      <c r="C198" s="374"/>
      <c r="D198" s="346"/>
      <c r="E198" s="346"/>
      <c r="F198" s="352"/>
      <c r="G198" s="379"/>
      <c r="H198" s="353"/>
      <c r="I198" s="353"/>
    </row>
    <row r="199" spans="3:9" ht="12.75">
      <c r="C199" s="374"/>
      <c r="D199" s="346"/>
      <c r="E199" s="346"/>
      <c r="F199" s="352"/>
      <c r="G199" s="379"/>
      <c r="H199" s="353"/>
      <c r="I199" s="353"/>
    </row>
    <row r="200" spans="3:9" ht="12.75">
      <c r="C200" s="374"/>
      <c r="D200" s="346"/>
      <c r="E200" s="346"/>
      <c r="F200" s="352"/>
      <c r="G200" s="379"/>
      <c r="H200" s="353"/>
      <c r="I200" s="353"/>
    </row>
    <row r="201" spans="3:9" ht="12.75">
      <c r="C201" s="374"/>
      <c r="D201" s="346"/>
      <c r="E201" s="346"/>
      <c r="F201" s="352"/>
      <c r="G201" s="379"/>
      <c r="H201" s="353"/>
      <c r="I201" s="353"/>
    </row>
    <row r="202" spans="3:9" ht="12.75">
      <c r="C202" s="374"/>
      <c r="D202" s="346"/>
      <c r="E202" s="346"/>
      <c r="F202" s="51"/>
      <c r="G202" s="379"/>
      <c r="H202" s="353"/>
      <c r="I202" s="353"/>
    </row>
    <row r="203" spans="3:9" ht="12.75">
      <c r="C203" s="374"/>
      <c r="D203" s="346"/>
      <c r="E203" s="346"/>
      <c r="F203" s="50"/>
      <c r="G203" s="50"/>
      <c r="H203" s="353"/>
      <c r="I203" s="353"/>
    </row>
    <row r="204" spans="3:9" ht="12.75">
      <c r="C204" s="374"/>
      <c r="D204" s="346"/>
      <c r="E204" s="346"/>
      <c r="F204" s="352"/>
      <c r="G204" s="379"/>
      <c r="H204" s="353"/>
      <c r="I204" s="353"/>
    </row>
    <row r="205" spans="3:9" ht="12.75">
      <c r="C205" s="374"/>
      <c r="D205" s="346"/>
      <c r="E205" s="346"/>
      <c r="F205" s="352"/>
      <c r="G205" s="379"/>
      <c r="H205" s="353"/>
      <c r="I205" s="353"/>
    </row>
    <row r="206" spans="3:9" ht="12.75">
      <c r="C206" s="374"/>
      <c r="D206" s="346"/>
      <c r="E206" s="346"/>
      <c r="F206" s="352"/>
      <c r="G206" s="379"/>
      <c r="H206" s="353"/>
      <c r="I206" s="353"/>
    </row>
    <row r="207" spans="3:9" ht="12.75">
      <c r="C207" s="374"/>
      <c r="D207" s="346"/>
      <c r="E207" s="346"/>
      <c r="F207" s="352"/>
      <c r="G207" s="52"/>
      <c r="H207" s="353"/>
      <c r="I207" s="353"/>
    </row>
    <row r="208" spans="3:9" ht="12.75">
      <c r="C208" s="374"/>
      <c r="D208" s="346"/>
      <c r="E208" s="346"/>
      <c r="F208" s="352"/>
      <c r="G208" s="352"/>
      <c r="H208" s="353"/>
      <c r="I208" s="353"/>
    </row>
    <row r="209" spans="3:9" ht="12.75">
      <c r="C209" s="374"/>
      <c r="D209" s="346"/>
      <c r="E209" s="346"/>
      <c r="F209" s="51"/>
      <c r="G209" s="352"/>
      <c r="H209" s="353"/>
      <c r="I209" s="353"/>
    </row>
    <row r="210" spans="3:9" ht="12.75">
      <c r="C210" s="374"/>
      <c r="D210" s="346"/>
      <c r="E210" s="346"/>
      <c r="F210" s="53"/>
      <c r="G210" s="380"/>
      <c r="H210" s="353"/>
      <c r="I210" s="353"/>
    </row>
    <row r="211" spans="3:9" ht="12.75">
      <c r="C211" s="374"/>
      <c r="D211" s="346"/>
      <c r="E211" s="346"/>
      <c r="F211" s="51"/>
      <c r="G211" s="352"/>
      <c r="H211" s="353"/>
      <c r="I211" s="353"/>
    </row>
    <row r="212" spans="3:9" ht="12.75">
      <c r="C212" s="374"/>
      <c r="D212" s="346"/>
      <c r="E212" s="346"/>
      <c r="F212" s="381"/>
      <c r="G212" s="382"/>
      <c r="H212" s="353"/>
      <c r="I212" s="353"/>
    </row>
    <row r="213" spans="3:9" ht="12.75">
      <c r="C213" s="374"/>
      <c r="D213" s="346"/>
      <c r="E213" s="346"/>
      <c r="F213" s="352"/>
      <c r="G213" s="352"/>
      <c r="H213" s="353"/>
      <c r="I213" s="353"/>
    </row>
    <row r="214" spans="3:9" ht="12.75">
      <c r="C214" s="374"/>
      <c r="D214" s="346"/>
      <c r="E214" s="346"/>
      <c r="F214" s="383"/>
      <c r="G214" s="384"/>
      <c r="H214" s="353"/>
      <c r="I214" s="353"/>
    </row>
    <row r="215" spans="3:9" ht="12.75">
      <c r="C215" s="374"/>
      <c r="D215" s="346"/>
      <c r="E215" s="346"/>
      <c r="F215" s="383"/>
      <c r="G215" s="384"/>
      <c r="H215" s="353"/>
      <c r="I215" s="353"/>
    </row>
    <row r="216" spans="3:9" ht="12.75">
      <c r="C216" s="374"/>
      <c r="D216" s="346"/>
      <c r="E216" s="346"/>
      <c r="F216" s="385"/>
      <c r="G216" s="385"/>
      <c r="H216" s="353"/>
      <c r="I216" s="353"/>
    </row>
    <row r="217" spans="3:9" ht="12.75">
      <c r="C217" s="374"/>
      <c r="D217" s="346"/>
      <c r="E217" s="346"/>
      <c r="F217" s="53"/>
      <c r="G217" s="380"/>
      <c r="H217" s="353"/>
      <c r="I217" s="353"/>
    </row>
    <row r="218" spans="3:9" ht="12.75">
      <c r="C218" s="374"/>
      <c r="D218" s="346"/>
      <c r="E218" s="346"/>
      <c r="F218" s="352"/>
      <c r="G218" s="352"/>
      <c r="H218" s="353"/>
      <c r="I218" s="353"/>
    </row>
    <row r="219" spans="3:9" ht="12.75">
      <c r="C219" s="374"/>
      <c r="D219" s="346"/>
      <c r="E219" s="346"/>
      <c r="F219" s="383"/>
      <c r="G219" s="386"/>
      <c r="H219" s="353"/>
      <c r="I219" s="353"/>
    </row>
    <row r="220" spans="3:9" ht="12.75">
      <c r="C220" s="374"/>
      <c r="D220" s="346"/>
      <c r="E220" s="346"/>
      <c r="F220" s="383"/>
      <c r="G220" s="384"/>
      <c r="H220" s="353"/>
      <c r="I220" s="353"/>
    </row>
    <row r="221" spans="3:9" ht="12.75">
      <c r="C221" s="374"/>
      <c r="D221" s="346"/>
      <c r="E221" s="346"/>
      <c r="F221" s="383"/>
      <c r="G221" s="386"/>
      <c r="H221" s="353"/>
      <c r="I221" s="353"/>
    </row>
    <row r="222" spans="3:9" ht="12.75">
      <c r="C222" s="374"/>
      <c r="D222" s="346"/>
      <c r="E222" s="346"/>
      <c r="F222" s="387"/>
      <c r="G222" s="387"/>
      <c r="H222" s="353"/>
      <c r="I222" s="353"/>
    </row>
    <row r="223" spans="3:9" ht="12.75">
      <c r="C223" s="374"/>
      <c r="D223" s="346"/>
      <c r="E223" s="346"/>
      <c r="F223" s="383"/>
      <c r="G223" s="384"/>
      <c r="H223" s="353"/>
      <c r="I223" s="353"/>
    </row>
    <row r="224" spans="3:9" ht="12.75">
      <c r="C224" s="374"/>
      <c r="D224" s="346"/>
      <c r="E224" s="346"/>
      <c r="F224" s="383"/>
      <c r="G224" s="384"/>
      <c r="H224" s="353"/>
      <c r="I224" s="353"/>
    </row>
    <row r="225" spans="3:9" ht="12.75">
      <c r="C225" s="374"/>
      <c r="D225" s="346"/>
      <c r="E225" s="346"/>
      <c r="F225" s="353"/>
      <c r="G225" s="353"/>
      <c r="H225" s="353"/>
      <c r="I225" s="353"/>
    </row>
    <row r="226" spans="3:9" ht="12.75">
      <c r="C226" s="374"/>
      <c r="D226" s="346"/>
      <c r="E226" s="346"/>
      <c r="F226" s="353"/>
      <c r="G226" s="353"/>
      <c r="H226" s="353"/>
      <c r="I226" s="353"/>
    </row>
    <row r="227" spans="3:9" ht="12.75">
      <c r="C227" s="374"/>
      <c r="D227" s="346"/>
      <c r="E227" s="346"/>
      <c r="F227" s="353"/>
      <c r="G227" s="353"/>
      <c r="H227" s="353"/>
      <c r="I227" s="353"/>
    </row>
    <row r="228" spans="3:9" ht="12.75">
      <c r="C228" s="374"/>
      <c r="D228" s="346"/>
      <c r="E228" s="346"/>
      <c r="F228" s="353"/>
      <c r="G228" s="353"/>
      <c r="H228" s="353"/>
      <c r="I228" s="353"/>
    </row>
  </sheetData>
  <sheetProtection password="EAD6" sheet="1"/>
  <mergeCells count="54">
    <mergeCell ref="B11:G11"/>
    <mergeCell ref="H11:K11"/>
    <mergeCell ref="B2:C2"/>
    <mergeCell ref="D2:F2"/>
    <mergeCell ref="B3:C3"/>
    <mergeCell ref="D3:F3"/>
    <mergeCell ref="B10:K10"/>
    <mergeCell ref="B4:C4"/>
    <mergeCell ref="D4:F4"/>
    <mergeCell ref="F12:K12"/>
    <mergeCell ref="B13:B14"/>
    <mergeCell ref="C13:C14"/>
    <mergeCell ref="D13:E13"/>
    <mergeCell ref="F13:G13"/>
    <mergeCell ref="H13:I13"/>
    <mergeCell ref="J13:K13"/>
    <mergeCell ref="B18:B20"/>
    <mergeCell ref="C18:C20"/>
    <mergeCell ref="B21:B23"/>
    <mergeCell ref="C21:C23"/>
    <mergeCell ref="B27:B29"/>
    <mergeCell ref="C27:C29"/>
    <mergeCell ref="B58:B59"/>
    <mergeCell ref="C58:C59"/>
    <mergeCell ref="B30:B32"/>
    <mergeCell ref="C30:C32"/>
    <mergeCell ref="B35:B37"/>
    <mergeCell ref="C35:C37"/>
    <mergeCell ref="B38:B40"/>
    <mergeCell ref="C38:C40"/>
    <mergeCell ref="C45:C46"/>
    <mergeCell ref="D45:E45"/>
    <mergeCell ref="F45:G45"/>
    <mergeCell ref="H45:I45"/>
    <mergeCell ref="J45:K45"/>
    <mergeCell ref="C64:C66"/>
    <mergeCell ref="C61:C63"/>
    <mergeCell ref="C69:C71"/>
    <mergeCell ref="C72:C74"/>
    <mergeCell ref="C76:C78"/>
    <mergeCell ref="C79:C81"/>
    <mergeCell ref="J112:K112"/>
    <mergeCell ref="C90:C92"/>
    <mergeCell ref="C84:C85"/>
    <mergeCell ref="D84:E84"/>
    <mergeCell ref="F84:G84"/>
    <mergeCell ref="H84:I84"/>
    <mergeCell ref="J84:K84"/>
    <mergeCell ref="C87:C89"/>
    <mergeCell ref="B112:B113"/>
    <mergeCell ref="C112:C113"/>
    <mergeCell ref="D112:E112"/>
    <mergeCell ref="F112:G112"/>
    <mergeCell ref="H112:I112"/>
  </mergeCells>
  <printOptions/>
  <pageMargins left="0.7086614173228347" right="0.7086614173228347" top="0.7480314960629921" bottom="0.7480314960629921" header="0.31496062992125984" footer="0.31496062992125984"/>
  <pageSetup horizontalDpi="300" verticalDpi="300" orientation="landscape" paperSize="9" scale="40" r:id="rId2"/>
  <drawing r:id="rId1"/>
</worksheet>
</file>

<file path=xl/worksheets/sheet11.xml><?xml version="1.0" encoding="utf-8"?>
<worksheet xmlns="http://schemas.openxmlformats.org/spreadsheetml/2006/main" xmlns:r="http://schemas.openxmlformats.org/officeDocument/2006/relationships">
  <sheetPr codeName="Feuil11"/>
  <dimension ref="A1:L187"/>
  <sheetViews>
    <sheetView zoomScale="85" zoomScaleNormal="85" workbookViewId="0" topLeftCell="A1">
      <selection activeCell="B12" sqref="B12"/>
    </sheetView>
  </sheetViews>
  <sheetFormatPr defaultColWidth="11.421875" defaultRowHeight="15"/>
  <cols>
    <col min="1" max="1" width="2.7109375" style="5" customWidth="1"/>
    <col min="2" max="2" width="10.7109375" style="22" customWidth="1"/>
    <col min="3" max="3" width="79.421875" style="8" customWidth="1"/>
    <col min="4" max="7" width="15.7109375" style="1" customWidth="1"/>
    <col min="8" max="8" width="15.7109375" style="6" customWidth="1"/>
    <col min="9" max="9" width="15.7109375" style="5" customWidth="1"/>
    <col min="10" max="10" width="2.7109375" style="5" customWidth="1"/>
    <col min="11" max="239" width="11.421875" style="5" customWidth="1"/>
    <col min="240" max="240" width="12.57421875" style="5" customWidth="1"/>
    <col min="241" max="241" width="1.1484375" style="5" customWidth="1"/>
    <col min="242" max="242" width="95.421875" style="5" customWidth="1"/>
    <col min="243" max="249" width="12.57421875" style="5" customWidth="1"/>
    <col min="250" max="16384" width="11.421875" style="5" customWidth="1"/>
  </cols>
  <sheetData>
    <row r="1" spans="1:10" ht="11.25">
      <c r="A1" s="448"/>
      <c r="B1" s="449"/>
      <c r="C1" s="450"/>
      <c r="D1" s="451"/>
      <c r="E1" s="451"/>
      <c r="F1" s="451"/>
      <c r="G1" s="452"/>
      <c r="H1" s="453"/>
      <c r="I1" s="454"/>
      <c r="J1" s="500"/>
    </row>
    <row r="2" spans="1:10" ht="25.5" customHeight="1">
      <c r="A2" s="455"/>
      <c r="B2" s="674" t="s">
        <v>233</v>
      </c>
      <c r="C2" s="674"/>
      <c r="D2" s="705"/>
      <c r="E2" s="705"/>
      <c r="F2" s="705"/>
      <c r="G2" s="456"/>
      <c r="H2" s="76"/>
      <c r="I2" s="75"/>
      <c r="J2" s="200"/>
    </row>
    <row r="3" spans="1:10" ht="25.5" customHeight="1">
      <c r="A3" s="455"/>
      <c r="B3" s="719" t="s">
        <v>234</v>
      </c>
      <c r="C3" s="720"/>
      <c r="D3" s="706"/>
      <c r="E3" s="706"/>
      <c r="F3" s="706"/>
      <c r="G3" s="456"/>
      <c r="H3" s="76"/>
      <c r="I3" s="75"/>
      <c r="J3" s="200"/>
    </row>
    <row r="4" spans="1:10" ht="25.5" customHeight="1">
      <c r="A4" s="455"/>
      <c r="B4" s="674" t="s">
        <v>235</v>
      </c>
      <c r="C4" s="674"/>
      <c r="D4" s="706"/>
      <c r="E4" s="706"/>
      <c r="F4" s="706"/>
      <c r="G4" s="456"/>
      <c r="H4" s="76"/>
      <c r="I4" s="75"/>
      <c r="J4" s="200"/>
    </row>
    <row r="5" spans="1:10" ht="11.25">
      <c r="A5" s="455"/>
      <c r="B5" s="457"/>
      <c r="C5" s="81"/>
      <c r="D5" s="456"/>
      <c r="E5" s="456"/>
      <c r="F5" s="456"/>
      <c r="G5" s="456"/>
      <c r="H5" s="76"/>
      <c r="I5" s="75"/>
      <c r="J5" s="200"/>
    </row>
    <row r="6" spans="1:10" ht="16.5" customHeight="1">
      <c r="A6" s="455"/>
      <c r="B6" s="457"/>
      <c r="C6" s="81"/>
      <c r="D6" s="55" t="s">
        <v>198</v>
      </c>
      <c r="E6" s="56"/>
      <c r="F6" s="56"/>
      <c r="G6" s="56"/>
      <c r="H6" s="56"/>
      <c r="I6" s="56"/>
      <c r="J6" s="200"/>
    </row>
    <row r="7" spans="1:10" ht="25.5">
      <c r="A7" s="455"/>
      <c r="B7" s="457"/>
      <c r="C7" s="81"/>
      <c r="D7" s="57" t="s">
        <v>195</v>
      </c>
      <c r="E7" s="57" t="s">
        <v>196</v>
      </c>
      <c r="F7" s="57" t="s">
        <v>197</v>
      </c>
      <c r="G7" s="580" t="s">
        <v>283</v>
      </c>
      <c r="H7" s="580" t="s">
        <v>284</v>
      </c>
      <c r="I7" s="580" t="s">
        <v>282</v>
      </c>
      <c r="J7" s="200"/>
    </row>
    <row r="8" spans="1:10" ht="12.75">
      <c r="A8" s="455"/>
      <c r="B8" s="457"/>
      <c r="C8" s="81"/>
      <c r="D8" s="58"/>
      <c r="E8" s="58"/>
      <c r="F8" s="58"/>
      <c r="G8" s="58"/>
      <c r="H8" s="58"/>
      <c r="I8" s="58"/>
      <c r="J8" s="200"/>
    </row>
    <row r="9" spans="1:10" ht="13.5" customHeight="1">
      <c r="A9" s="455"/>
      <c r="B9" s="457"/>
      <c r="C9" s="81"/>
      <c r="D9" s="456"/>
      <c r="E9" s="456"/>
      <c r="F9" s="456"/>
      <c r="G9" s="456"/>
      <c r="H9" s="76"/>
      <c r="I9" s="75"/>
      <c r="J9" s="200"/>
    </row>
    <row r="10" spans="1:12" ht="38.25" customHeight="1">
      <c r="A10" s="455"/>
      <c r="B10" s="718" t="s">
        <v>139</v>
      </c>
      <c r="C10" s="718"/>
      <c r="D10" s="718"/>
      <c r="E10" s="718"/>
      <c r="F10" s="718"/>
      <c r="G10" s="718"/>
      <c r="H10" s="718"/>
      <c r="I10" s="718"/>
      <c r="J10" s="201"/>
      <c r="K10" s="7"/>
      <c r="L10" s="7"/>
    </row>
    <row r="11" spans="1:12" ht="13.5" customHeight="1" thickBot="1">
      <c r="A11" s="455"/>
      <c r="B11" s="59"/>
      <c r="C11" s="81"/>
      <c r="D11" s="60"/>
      <c r="E11" s="60"/>
      <c r="F11" s="60"/>
      <c r="G11" s="60"/>
      <c r="H11" s="76"/>
      <c r="I11" s="61"/>
      <c r="J11" s="201"/>
      <c r="K11" s="9"/>
      <c r="L11" s="9"/>
    </row>
    <row r="12" spans="1:10" s="10" customFormat="1" ht="15" customHeight="1">
      <c r="A12" s="458"/>
      <c r="B12" s="459" t="s">
        <v>143</v>
      </c>
      <c r="C12" s="460"/>
      <c r="D12" s="707" t="str">
        <f>IF('Page de garde'!$D$4="","Prévu N","Prévu "&amp;'Page de garde'!$D$4)</f>
        <v>Prévu N</v>
      </c>
      <c r="E12" s="709"/>
      <c r="F12" s="707" t="str">
        <f>IF('Page de garde'!$D$4="","Réel N","Réel "&amp;'Page de garde'!$D$4)</f>
        <v>Réel N</v>
      </c>
      <c r="G12" s="708"/>
      <c r="H12" s="461"/>
      <c r="I12" s="462"/>
      <c r="J12" s="202"/>
    </row>
    <row r="13" spans="1:10" s="10" customFormat="1" ht="39" thickBot="1">
      <c r="A13" s="458"/>
      <c r="B13" s="82"/>
      <c r="C13" s="83" t="s">
        <v>199</v>
      </c>
      <c r="D13" s="84" t="s">
        <v>117</v>
      </c>
      <c r="E13" s="85" t="s">
        <v>116</v>
      </c>
      <c r="F13" s="84" t="s">
        <v>117</v>
      </c>
      <c r="G13" s="86" t="s">
        <v>116</v>
      </c>
      <c r="H13" s="461"/>
      <c r="I13" s="462"/>
      <c r="J13" s="202"/>
    </row>
    <row r="14" spans="1:10" s="11" customFormat="1" ht="13.5" thickBot="1">
      <c r="A14" s="463"/>
      <c r="B14" s="87" t="s">
        <v>44</v>
      </c>
      <c r="C14" s="88"/>
      <c r="D14" s="89"/>
      <c r="E14" s="89"/>
      <c r="F14" s="89"/>
      <c r="G14" s="89"/>
      <c r="H14" s="64"/>
      <c r="I14" s="464"/>
      <c r="J14" s="203"/>
    </row>
    <row r="15" spans="1:10" s="7" customFormat="1" ht="12.75">
      <c r="A15" s="465"/>
      <c r="B15" s="90">
        <v>60</v>
      </c>
      <c r="C15" s="91" t="s">
        <v>45</v>
      </c>
      <c r="D15" s="554"/>
      <c r="E15" s="554"/>
      <c r="F15" s="554"/>
      <c r="G15" s="555"/>
      <c r="H15" s="62"/>
      <c r="I15" s="61"/>
      <c r="J15" s="201"/>
    </row>
    <row r="16" spans="1:10" s="7" customFormat="1" ht="12.75">
      <c r="A16" s="465"/>
      <c r="B16" s="90">
        <v>709</v>
      </c>
      <c r="C16" s="92" t="s">
        <v>47</v>
      </c>
      <c r="D16" s="556"/>
      <c r="E16" s="556"/>
      <c r="F16" s="556"/>
      <c r="G16" s="557"/>
      <c r="H16" s="62"/>
      <c r="I16" s="61"/>
      <c r="J16" s="201"/>
    </row>
    <row r="17" spans="1:10" s="7" customFormat="1" ht="13.5" thickBot="1">
      <c r="A17" s="465"/>
      <c r="B17" s="90">
        <v>713</v>
      </c>
      <c r="C17" s="93" t="s">
        <v>48</v>
      </c>
      <c r="D17" s="558"/>
      <c r="E17" s="558"/>
      <c r="F17" s="558"/>
      <c r="G17" s="559"/>
      <c r="H17" s="62"/>
      <c r="I17" s="61"/>
      <c r="J17" s="201"/>
    </row>
    <row r="18" spans="1:10" s="7" customFormat="1" ht="12.75">
      <c r="A18" s="465"/>
      <c r="B18" s="90"/>
      <c r="C18" s="94"/>
      <c r="D18" s="95"/>
      <c r="E18" s="95"/>
      <c r="F18" s="95"/>
      <c r="G18" s="95"/>
      <c r="H18" s="62"/>
      <c r="I18" s="61"/>
      <c r="J18" s="201"/>
    </row>
    <row r="19" spans="1:10" s="9" customFormat="1" ht="13.5" thickBot="1">
      <c r="A19" s="465"/>
      <c r="B19" s="87" t="s">
        <v>49</v>
      </c>
      <c r="C19" s="94"/>
      <c r="D19" s="95"/>
      <c r="E19" s="95"/>
      <c r="F19" s="95"/>
      <c r="G19" s="95"/>
      <c r="H19" s="62"/>
      <c r="I19" s="61"/>
      <c r="J19" s="201"/>
    </row>
    <row r="20" spans="1:10" s="12" customFormat="1" ht="12.75">
      <c r="A20" s="466"/>
      <c r="B20" s="90">
        <v>6111</v>
      </c>
      <c r="C20" s="96" t="s">
        <v>50</v>
      </c>
      <c r="D20" s="554"/>
      <c r="E20" s="554"/>
      <c r="F20" s="554"/>
      <c r="G20" s="555"/>
      <c r="H20" s="64"/>
      <c r="I20" s="63"/>
      <c r="J20" s="204"/>
    </row>
    <row r="21" spans="1:10" s="13" customFormat="1" ht="12.75">
      <c r="A21" s="466"/>
      <c r="B21" s="90">
        <v>6112</v>
      </c>
      <c r="C21" s="97" t="s">
        <v>51</v>
      </c>
      <c r="D21" s="556"/>
      <c r="E21" s="556"/>
      <c r="F21" s="556"/>
      <c r="G21" s="557"/>
      <c r="H21" s="64"/>
      <c r="I21" s="63"/>
      <c r="J21" s="204"/>
    </row>
    <row r="22" spans="1:10" s="13" customFormat="1" ht="13.5" thickBot="1">
      <c r="A22" s="466"/>
      <c r="B22" s="90">
        <v>6118</v>
      </c>
      <c r="C22" s="93" t="s">
        <v>52</v>
      </c>
      <c r="D22" s="558"/>
      <c r="E22" s="558"/>
      <c r="F22" s="558"/>
      <c r="G22" s="559"/>
      <c r="H22" s="64"/>
      <c r="I22" s="63"/>
      <c r="J22" s="204"/>
    </row>
    <row r="23" spans="1:10" s="9" customFormat="1" ht="12.75">
      <c r="A23" s="465"/>
      <c r="B23" s="98" t="s">
        <v>46</v>
      </c>
      <c r="C23" s="94" t="s">
        <v>46</v>
      </c>
      <c r="D23" s="95"/>
      <c r="E23" s="95"/>
      <c r="F23" s="95"/>
      <c r="G23" s="95"/>
      <c r="H23" s="62"/>
      <c r="I23" s="61"/>
      <c r="J23" s="201"/>
    </row>
    <row r="24" spans="1:10" s="14" customFormat="1" ht="13.5" thickBot="1">
      <c r="A24" s="467"/>
      <c r="B24" s="99" t="s">
        <v>53</v>
      </c>
      <c r="C24" s="100"/>
      <c r="D24" s="89"/>
      <c r="E24" s="89"/>
      <c r="F24" s="89"/>
      <c r="G24" s="89"/>
      <c r="H24" s="66"/>
      <c r="I24" s="65"/>
      <c r="J24" s="205"/>
    </row>
    <row r="25" spans="1:10" s="15" customFormat="1" ht="12.75">
      <c r="A25" s="467"/>
      <c r="B25" s="101">
        <v>624</v>
      </c>
      <c r="C25" s="91" t="s">
        <v>200</v>
      </c>
      <c r="D25" s="554"/>
      <c r="E25" s="554"/>
      <c r="F25" s="554"/>
      <c r="G25" s="555"/>
      <c r="H25" s="66"/>
      <c r="I25" s="65"/>
      <c r="J25" s="205"/>
    </row>
    <row r="26" spans="1:10" s="15" customFormat="1" ht="12.75">
      <c r="A26" s="467"/>
      <c r="B26" s="101">
        <v>6242</v>
      </c>
      <c r="C26" s="102" t="s">
        <v>119</v>
      </c>
      <c r="D26" s="560"/>
      <c r="E26" s="560"/>
      <c r="F26" s="560"/>
      <c r="G26" s="561"/>
      <c r="H26" s="66"/>
      <c r="I26" s="65"/>
      <c r="J26" s="205"/>
    </row>
    <row r="27" spans="1:10" s="15" customFormat="1" ht="12.75">
      <c r="A27" s="467"/>
      <c r="B27" s="101">
        <v>625</v>
      </c>
      <c r="C27" s="103" t="s">
        <v>54</v>
      </c>
      <c r="D27" s="556"/>
      <c r="E27" s="556"/>
      <c r="F27" s="556"/>
      <c r="G27" s="557"/>
      <c r="H27" s="66"/>
      <c r="I27" s="65"/>
      <c r="J27" s="205"/>
    </row>
    <row r="28" spans="1:10" s="15" customFormat="1" ht="12.75">
      <c r="A28" s="467"/>
      <c r="B28" s="101">
        <v>626</v>
      </c>
      <c r="C28" s="103" t="s">
        <v>55</v>
      </c>
      <c r="D28" s="556"/>
      <c r="E28" s="556"/>
      <c r="F28" s="556"/>
      <c r="G28" s="557"/>
      <c r="H28" s="66"/>
      <c r="I28" s="65"/>
      <c r="J28" s="205"/>
    </row>
    <row r="29" spans="1:10" s="15" customFormat="1" ht="12.75">
      <c r="A29" s="467"/>
      <c r="B29" s="101">
        <v>6281</v>
      </c>
      <c r="C29" s="104" t="s">
        <v>120</v>
      </c>
      <c r="D29" s="556"/>
      <c r="E29" s="556"/>
      <c r="F29" s="556"/>
      <c r="G29" s="557"/>
      <c r="H29" s="66"/>
      <c r="I29" s="65"/>
      <c r="J29" s="205"/>
    </row>
    <row r="30" spans="1:10" s="15" customFormat="1" ht="12.75">
      <c r="A30" s="467"/>
      <c r="B30" s="101">
        <v>6282</v>
      </c>
      <c r="C30" s="104" t="s">
        <v>121</v>
      </c>
      <c r="D30" s="556"/>
      <c r="E30" s="556"/>
      <c r="F30" s="556"/>
      <c r="G30" s="557"/>
      <c r="H30" s="66"/>
      <c r="I30" s="65"/>
      <c r="J30" s="205"/>
    </row>
    <row r="31" spans="1:10" s="15" customFormat="1" ht="12.75">
      <c r="A31" s="467"/>
      <c r="B31" s="101">
        <v>6283</v>
      </c>
      <c r="C31" s="104" t="s">
        <v>122</v>
      </c>
      <c r="D31" s="556"/>
      <c r="E31" s="556"/>
      <c r="F31" s="556"/>
      <c r="G31" s="557"/>
      <c r="H31" s="66"/>
      <c r="I31" s="65"/>
      <c r="J31" s="205"/>
    </row>
    <row r="32" spans="1:10" s="15" customFormat="1" ht="12.75">
      <c r="A32" s="467"/>
      <c r="B32" s="101">
        <v>6284</v>
      </c>
      <c r="C32" s="104" t="s">
        <v>123</v>
      </c>
      <c r="D32" s="562"/>
      <c r="E32" s="562"/>
      <c r="F32" s="562"/>
      <c r="G32" s="563"/>
      <c r="H32" s="66"/>
      <c r="I32" s="65"/>
      <c r="J32" s="205"/>
    </row>
    <row r="33" spans="1:10" s="15" customFormat="1" ht="13.5" thickBot="1">
      <c r="A33" s="467"/>
      <c r="B33" s="101" t="s">
        <v>124</v>
      </c>
      <c r="C33" s="105" t="s">
        <v>125</v>
      </c>
      <c r="D33" s="558"/>
      <c r="E33" s="558"/>
      <c r="F33" s="558"/>
      <c r="G33" s="559"/>
      <c r="H33" s="66"/>
      <c r="I33" s="65"/>
      <c r="J33" s="205"/>
    </row>
    <row r="34" spans="1:10" s="3" customFormat="1" ht="13.5" thickBot="1">
      <c r="A34" s="468"/>
      <c r="B34" s="101"/>
      <c r="C34" s="106"/>
      <c r="D34" s="107"/>
      <c r="E34" s="107"/>
      <c r="F34" s="107"/>
      <c r="G34" s="107"/>
      <c r="H34" s="69"/>
      <c r="I34" s="68"/>
      <c r="J34" s="206"/>
    </row>
    <row r="35" spans="1:10" s="15" customFormat="1" ht="14.25" thickBot="1" thickTop="1">
      <c r="A35" s="467"/>
      <c r="B35" s="469"/>
      <c r="C35" s="108" t="s">
        <v>57</v>
      </c>
      <c r="D35" s="248">
        <f>SUM(D15:D17)+SUM(D20:D22)+SUM(D25:D33)</f>
        <v>0</v>
      </c>
      <c r="E35" s="248">
        <f>SUM(E15:E17)+SUM(E20:E22)+SUM(E25:E33)</f>
        <v>0</v>
      </c>
      <c r="F35" s="248">
        <f>SUM(F15:F17)+SUM(F20:F22)+SUM(F25:F33)</f>
        <v>0</v>
      </c>
      <c r="G35" s="249">
        <f>SUM(G15:G17)+SUM(G20:G22)+SUM(G25:G33)</f>
        <v>0</v>
      </c>
      <c r="H35" s="66"/>
      <c r="I35" s="65"/>
      <c r="J35" s="205"/>
    </row>
    <row r="36" spans="1:10" s="15" customFormat="1" ht="14.25" thickBot="1" thickTop="1">
      <c r="A36" s="467"/>
      <c r="B36" s="469"/>
      <c r="C36" s="109"/>
      <c r="D36" s="107"/>
      <c r="E36" s="107"/>
      <c r="F36" s="107"/>
      <c r="G36" s="107"/>
      <c r="H36" s="66"/>
      <c r="I36" s="65"/>
      <c r="J36" s="205"/>
    </row>
    <row r="37" spans="1:10" s="16" customFormat="1" ht="12.75" customHeight="1">
      <c r="A37" s="470"/>
      <c r="B37" s="110"/>
      <c r="C37" s="410" t="s">
        <v>201</v>
      </c>
      <c r="D37" s="707" t="str">
        <f>IF('Page de garde'!$D$4="","Prévu N","Prévu "&amp;'Page de garde'!$D$4)</f>
        <v>Prévu N</v>
      </c>
      <c r="E37" s="709"/>
      <c r="F37" s="707" t="str">
        <f>IF('Page de garde'!$D$4="","Réel N","Réel "&amp;'Page de garde'!$D$4)</f>
        <v>Réel N</v>
      </c>
      <c r="G37" s="708"/>
      <c r="H37" s="67"/>
      <c r="I37" s="67"/>
      <c r="J37" s="207"/>
    </row>
    <row r="38" spans="1:10" s="17" customFormat="1" ht="39" thickBot="1">
      <c r="A38" s="470"/>
      <c r="B38" s="111"/>
      <c r="C38" s="112"/>
      <c r="D38" s="84" t="s">
        <v>117</v>
      </c>
      <c r="E38" s="85" t="s">
        <v>116</v>
      </c>
      <c r="F38" s="84" t="s">
        <v>117</v>
      </c>
      <c r="G38" s="86" t="s">
        <v>116</v>
      </c>
      <c r="H38" s="67"/>
      <c r="I38" s="67"/>
      <c r="J38" s="207"/>
    </row>
    <row r="39" spans="1:10" s="3" customFormat="1" ht="13.5" thickBot="1">
      <c r="A39" s="468"/>
      <c r="B39" s="113"/>
      <c r="C39" s="114"/>
      <c r="D39" s="89"/>
      <c r="E39" s="89"/>
      <c r="F39" s="89"/>
      <c r="G39" s="89"/>
      <c r="H39" s="69"/>
      <c r="I39" s="68"/>
      <c r="J39" s="206"/>
    </row>
    <row r="40" spans="1:10" s="3" customFormat="1" ht="12.75">
      <c r="A40" s="468"/>
      <c r="B40" s="113">
        <v>621</v>
      </c>
      <c r="C40" s="115" t="s">
        <v>58</v>
      </c>
      <c r="D40" s="564"/>
      <c r="E40" s="564"/>
      <c r="F40" s="564"/>
      <c r="G40" s="565"/>
      <c r="H40" s="69"/>
      <c r="I40" s="68"/>
      <c r="J40" s="206"/>
    </row>
    <row r="41" spans="1:10" s="3" customFormat="1" ht="12.75">
      <c r="A41" s="468"/>
      <c r="B41" s="113">
        <v>622</v>
      </c>
      <c r="C41" s="116" t="s">
        <v>59</v>
      </c>
      <c r="D41" s="566"/>
      <c r="E41" s="566"/>
      <c r="F41" s="566"/>
      <c r="G41" s="567"/>
      <c r="H41" s="69"/>
      <c r="I41" s="68"/>
      <c r="J41" s="206"/>
    </row>
    <row r="42" spans="1:10" s="3" customFormat="1" ht="12.75">
      <c r="A42" s="468"/>
      <c r="B42" s="113">
        <v>631</v>
      </c>
      <c r="C42" s="116" t="s">
        <v>60</v>
      </c>
      <c r="D42" s="566"/>
      <c r="E42" s="566"/>
      <c r="F42" s="566"/>
      <c r="G42" s="567"/>
      <c r="H42" s="69"/>
      <c r="I42" s="68"/>
      <c r="J42" s="206"/>
    </row>
    <row r="43" spans="1:10" s="3" customFormat="1" ht="12.75">
      <c r="A43" s="468"/>
      <c r="B43" s="113">
        <v>633</v>
      </c>
      <c r="C43" s="116" t="s">
        <v>61</v>
      </c>
      <c r="D43" s="566"/>
      <c r="E43" s="566"/>
      <c r="F43" s="566"/>
      <c r="G43" s="567"/>
      <c r="H43" s="69"/>
      <c r="I43" s="68"/>
      <c r="J43" s="206"/>
    </row>
    <row r="44" spans="1:10" s="3" customFormat="1" ht="12.75">
      <c r="A44" s="468"/>
      <c r="B44" s="113">
        <v>641</v>
      </c>
      <c r="C44" s="116" t="s">
        <v>62</v>
      </c>
      <c r="D44" s="566"/>
      <c r="E44" s="566"/>
      <c r="F44" s="566"/>
      <c r="G44" s="567"/>
      <c r="H44" s="69"/>
      <c r="I44" s="68"/>
      <c r="J44" s="206"/>
    </row>
    <row r="45" spans="1:10" s="3" customFormat="1" ht="12.75">
      <c r="A45" s="468"/>
      <c r="B45" s="113">
        <v>642</v>
      </c>
      <c r="C45" s="116" t="s">
        <v>63</v>
      </c>
      <c r="D45" s="566"/>
      <c r="E45" s="566"/>
      <c r="F45" s="566"/>
      <c r="G45" s="567"/>
      <c r="H45" s="69"/>
      <c r="I45" s="68"/>
      <c r="J45" s="206"/>
    </row>
    <row r="46" spans="1:10" s="3" customFormat="1" ht="12.75">
      <c r="A46" s="468"/>
      <c r="B46" s="113">
        <v>643</v>
      </c>
      <c r="C46" s="116" t="s">
        <v>64</v>
      </c>
      <c r="D46" s="566"/>
      <c r="E46" s="566"/>
      <c r="F46" s="566"/>
      <c r="G46" s="567"/>
      <c r="H46" s="69"/>
      <c r="I46" s="68"/>
      <c r="J46" s="206"/>
    </row>
    <row r="47" spans="1:10" s="18" customFormat="1" ht="12.75">
      <c r="A47" s="471"/>
      <c r="B47" s="117">
        <v>645</v>
      </c>
      <c r="C47" s="116" t="s">
        <v>65</v>
      </c>
      <c r="D47" s="556"/>
      <c r="E47" s="556"/>
      <c r="F47" s="556"/>
      <c r="G47" s="557"/>
      <c r="H47" s="472"/>
      <c r="I47" s="473"/>
      <c r="J47" s="208"/>
    </row>
    <row r="48" spans="1:10" s="18" customFormat="1" ht="12.75">
      <c r="A48" s="471"/>
      <c r="B48" s="117">
        <v>646</v>
      </c>
      <c r="C48" s="116" t="s">
        <v>66</v>
      </c>
      <c r="D48" s="556"/>
      <c r="E48" s="556"/>
      <c r="F48" s="556"/>
      <c r="G48" s="557"/>
      <c r="H48" s="472"/>
      <c r="I48" s="473"/>
      <c r="J48" s="208"/>
    </row>
    <row r="49" spans="1:10" s="3" customFormat="1" ht="12.75">
      <c r="A49" s="468"/>
      <c r="B49" s="113">
        <v>647</v>
      </c>
      <c r="C49" s="116" t="s">
        <v>67</v>
      </c>
      <c r="D49" s="566"/>
      <c r="E49" s="566"/>
      <c r="F49" s="566"/>
      <c r="G49" s="567"/>
      <c r="H49" s="69"/>
      <c r="I49" s="68"/>
      <c r="J49" s="206"/>
    </row>
    <row r="50" spans="1:10" s="3" customFormat="1" ht="13.5" thickBot="1">
      <c r="A50" s="468"/>
      <c r="B50" s="113">
        <v>648</v>
      </c>
      <c r="C50" s="118" t="s">
        <v>68</v>
      </c>
      <c r="D50" s="568"/>
      <c r="E50" s="568"/>
      <c r="F50" s="568"/>
      <c r="G50" s="569"/>
      <c r="H50" s="69"/>
      <c r="I50" s="68"/>
      <c r="J50" s="206"/>
    </row>
    <row r="51" spans="1:10" s="2" customFormat="1" ht="13.5" thickBot="1">
      <c r="A51" s="468"/>
      <c r="B51" s="119"/>
      <c r="C51" s="120"/>
      <c r="D51" s="121"/>
      <c r="E51" s="121"/>
      <c r="F51" s="121"/>
      <c r="G51" s="121"/>
      <c r="H51" s="69"/>
      <c r="I51" s="68"/>
      <c r="J51" s="206"/>
    </row>
    <row r="52" spans="1:10" s="3" customFormat="1" ht="14.25" thickBot="1" thickTop="1">
      <c r="A52" s="468"/>
      <c r="B52" s="119"/>
      <c r="C52" s="122" t="s">
        <v>69</v>
      </c>
      <c r="D52" s="248">
        <f>SUM(D40:D50)</f>
        <v>0</v>
      </c>
      <c r="E52" s="248">
        <f>SUM(E40:E50)</f>
        <v>0</v>
      </c>
      <c r="F52" s="248">
        <f>SUM(F40:F50)</f>
        <v>0</v>
      </c>
      <c r="G52" s="249">
        <f>SUM(G40:G50)</f>
        <v>0</v>
      </c>
      <c r="H52" s="69"/>
      <c r="I52" s="68"/>
      <c r="J52" s="206"/>
    </row>
    <row r="53" spans="1:10" s="2" customFormat="1" ht="14.25" thickBot="1" thickTop="1">
      <c r="A53" s="468"/>
      <c r="B53" s="119"/>
      <c r="C53" s="123"/>
      <c r="D53" s="107"/>
      <c r="E53" s="107"/>
      <c r="F53" s="107"/>
      <c r="G53" s="107"/>
      <c r="H53" s="69"/>
      <c r="I53" s="68"/>
      <c r="J53" s="206"/>
    </row>
    <row r="54" spans="1:10" ht="12.75" customHeight="1">
      <c r="A54" s="455"/>
      <c r="B54" s="474"/>
      <c r="C54" s="475"/>
      <c r="D54" s="707" t="str">
        <f>IF('Page de garde'!$D$4="","Prévu N","Prévu "&amp;'Page de garde'!$D$4)</f>
        <v>Prévu N</v>
      </c>
      <c r="E54" s="709"/>
      <c r="F54" s="707" t="str">
        <f>IF('Page de garde'!$D$4="","Réel N","Réel "&amp;'Page de garde'!$D$4)</f>
        <v>Réel N</v>
      </c>
      <c r="G54" s="708"/>
      <c r="H54" s="76"/>
      <c r="I54" s="75"/>
      <c r="J54" s="200"/>
    </row>
    <row r="55" spans="1:10" ht="39" thickBot="1">
      <c r="A55" s="455"/>
      <c r="B55" s="474"/>
      <c r="C55" s="411" t="s">
        <v>202</v>
      </c>
      <c r="D55" s="84" t="s">
        <v>117</v>
      </c>
      <c r="E55" s="85" t="s">
        <v>116</v>
      </c>
      <c r="F55" s="84" t="s">
        <v>117</v>
      </c>
      <c r="G55" s="86" t="s">
        <v>116</v>
      </c>
      <c r="H55" s="76"/>
      <c r="I55" s="75"/>
      <c r="J55" s="200"/>
    </row>
    <row r="56" spans="1:10" ht="13.5" customHeight="1" thickBot="1">
      <c r="A56" s="455"/>
      <c r="B56" s="474"/>
      <c r="C56" s="475"/>
      <c r="D56" s="476"/>
      <c r="E56" s="476"/>
      <c r="F56" s="476"/>
      <c r="G56" s="476"/>
      <c r="H56" s="76"/>
      <c r="I56" s="75"/>
      <c r="J56" s="200"/>
    </row>
    <row r="57" spans="1:10" s="7" customFormat="1" ht="12.75">
      <c r="A57" s="465"/>
      <c r="B57" s="90">
        <v>612</v>
      </c>
      <c r="C57" s="91" t="s">
        <v>70</v>
      </c>
      <c r="D57" s="554"/>
      <c r="E57" s="554"/>
      <c r="F57" s="554"/>
      <c r="G57" s="555"/>
      <c r="H57" s="62"/>
      <c r="I57" s="61"/>
      <c r="J57" s="201"/>
    </row>
    <row r="58" spans="1:10" s="7" customFormat="1" ht="12.75">
      <c r="A58" s="465"/>
      <c r="B58" s="90">
        <v>613</v>
      </c>
      <c r="C58" s="92" t="s">
        <v>71</v>
      </c>
      <c r="D58" s="556"/>
      <c r="E58" s="556"/>
      <c r="F58" s="556"/>
      <c r="G58" s="557"/>
      <c r="H58" s="62"/>
      <c r="I58" s="61"/>
      <c r="J58" s="201"/>
    </row>
    <row r="59" spans="1:10" s="7" customFormat="1" ht="12.75">
      <c r="A59" s="465"/>
      <c r="B59" s="90">
        <v>614</v>
      </c>
      <c r="C59" s="92" t="s">
        <v>72</v>
      </c>
      <c r="D59" s="556"/>
      <c r="E59" s="556"/>
      <c r="F59" s="556"/>
      <c r="G59" s="557"/>
      <c r="H59" s="62"/>
      <c r="I59" s="61"/>
      <c r="J59" s="201"/>
    </row>
    <row r="60" spans="1:10" s="7" customFormat="1" ht="12.75">
      <c r="A60" s="465"/>
      <c r="B60" s="90">
        <v>615</v>
      </c>
      <c r="C60" s="92" t="s">
        <v>73</v>
      </c>
      <c r="D60" s="556"/>
      <c r="E60" s="556"/>
      <c r="F60" s="556"/>
      <c r="G60" s="557"/>
      <c r="H60" s="62"/>
      <c r="I60" s="61"/>
      <c r="J60" s="201"/>
    </row>
    <row r="61" spans="1:10" s="7" customFormat="1" ht="12.75">
      <c r="A61" s="465"/>
      <c r="B61" s="90">
        <v>616</v>
      </c>
      <c r="C61" s="92" t="s">
        <v>74</v>
      </c>
      <c r="D61" s="556"/>
      <c r="E61" s="556"/>
      <c r="F61" s="556"/>
      <c r="G61" s="557"/>
      <c r="H61" s="62"/>
      <c r="I61" s="61"/>
      <c r="J61" s="201"/>
    </row>
    <row r="62" spans="1:10" s="7" customFormat="1" ht="12.75">
      <c r="A62" s="465"/>
      <c r="B62" s="90">
        <v>617</v>
      </c>
      <c r="C62" s="92" t="s">
        <v>75</v>
      </c>
      <c r="D62" s="556"/>
      <c r="E62" s="556"/>
      <c r="F62" s="556"/>
      <c r="G62" s="557"/>
      <c r="H62" s="62"/>
      <c r="I62" s="61"/>
      <c r="J62" s="201"/>
    </row>
    <row r="63" spans="1:10" s="7" customFormat="1" ht="12.75">
      <c r="A63" s="465"/>
      <c r="B63" s="90">
        <v>618</v>
      </c>
      <c r="C63" s="92" t="s">
        <v>56</v>
      </c>
      <c r="D63" s="556"/>
      <c r="E63" s="556"/>
      <c r="F63" s="556"/>
      <c r="G63" s="557"/>
      <c r="H63" s="62"/>
      <c r="I63" s="61"/>
      <c r="J63" s="201"/>
    </row>
    <row r="64" spans="1:10" s="15" customFormat="1" ht="12.75">
      <c r="A64" s="467"/>
      <c r="B64" s="124">
        <v>623</v>
      </c>
      <c r="C64" s="125" t="s">
        <v>76</v>
      </c>
      <c r="D64" s="556"/>
      <c r="E64" s="556"/>
      <c r="F64" s="556"/>
      <c r="G64" s="557"/>
      <c r="H64" s="66"/>
      <c r="I64" s="65"/>
      <c r="J64" s="205"/>
    </row>
    <row r="65" spans="1:10" s="15" customFormat="1" ht="12.75">
      <c r="A65" s="467"/>
      <c r="B65" s="124">
        <v>627</v>
      </c>
      <c r="C65" s="125" t="s">
        <v>77</v>
      </c>
      <c r="D65" s="556"/>
      <c r="E65" s="556"/>
      <c r="F65" s="556"/>
      <c r="G65" s="557"/>
      <c r="H65" s="66"/>
      <c r="I65" s="65"/>
      <c r="J65" s="205"/>
    </row>
    <row r="66" spans="1:10" s="7" customFormat="1" ht="12.75">
      <c r="A66" s="465"/>
      <c r="B66" s="126">
        <v>635</v>
      </c>
      <c r="C66" s="127" t="s">
        <v>285</v>
      </c>
      <c r="D66" s="556"/>
      <c r="E66" s="556"/>
      <c r="F66" s="556"/>
      <c r="G66" s="557"/>
      <c r="H66" s="62"/>
      <c r="I66" s="61"/>
      <c r="J66" s="201"/>
    </row>
    <row r="67" spans="1:10" s="7" customFormat="1" ht="13.5" thickBot="1">
      <c r="A67" s="465"/>
      <c r="B67" s="128">
        <v>637</v>
      </c>
      <c r="C67" s="129" t="s">
        <v>286</v>
      </c>
      <c r="D67" s="558"/>
      <c r="E67" s="558"/>
      <c r="F67" s="558"/>
      <c r="G67" s="559"/>
      <c r="H67" s="62"/>
      <c r="I67" s="61"/>
      <c r="J67" s="201"/>
    </row>
    <row r="68" spans="1:10" s="7" customFormat="1" ht="12.75" customHeight="1">
      <c r="A68" s="465"/>
      <c r="B68" s="128"/>
      <c r="C68" s="130"/>
      <c r="D68" s="95"/>
      <c r="E68" s="95"/>
      <c r="F68" s="95"/>
      <c r="G68" s="95"/>
      <c r="H68" s="62"/>
      <c r="I68" s="61"/>
      <c r="J68" s="201"/>
    </row>
    <row r="69" spans="1:10" s="7" customFormat="1" ht="13.5" thickBot="1">
      <c r="A69" s="465"/>
      <c r="B69" s="131" t="s">
        <v>22</v>
      </c>
      <c r="C69" s="130"/>
      <c r="D69" s="95"/>
      <c r="E69" s="95"/>
      <c r="F69" s="95"/>
      <c r="G69" s="95"/>
      <c r="H69" s="62"/>
      <c r="I69" s="61"/>
      <c r="J69" s="201"/>
    </row>
    <row r="70" spans="1:10" s="7" customFormat="1" ht="12.75">
      <c r="A70" s="465"/>
      <c r="B70" s="90">
        <v>651</v>
      </c>
      <c r="C70" s="132" t="s">
        <v>78</v>
      </c>
      <c r="D70" s="554"/>
      <c r="E70" s="554"/>
      <c r="F70" s="554"/>
      <c r="G70" s="555"/>
      <c r="H70" s="62"/>
      <c r="I70" s="61"/>
      <c r="J70" s="201"/>
    </row>
    <row r="71" spans="1:10" s="7" customFormat="1" ht="12.75">
      <c r="A71" s="465"/>
      <c r="B71" s="90">
        <v>653</v>
      </c>
      <c r="C71" s="125" t="s">
        <v>145</v>
      </c>
      <c r="D71" s="556"/>
      <c r="E71" s="556"/>
      <c r="F71" s="556"/>
      <c r="G71" s="557"/>
      <c r="H71" s="62"/>
      <c r="I71" s="61"/>
      <c r="J71" s="201"/>
    </row>
    <row r="72" spans="1:10" s="7" customFormat="1" ht="12.75">
      <c r="A72" s="465"/>
      <c r="B72" s="124">
        <v>654</v>
      </c>
      <c r="C72" s="125" t="s">
        <v>79</v>
      </c>
      <c r="D72" s="556"/>
      <c r="E72" s="556"/>
      <c r="F72" s="556"/>
      <c r="G72" s="557"/>
      <c r="H72" s="62"/>
      <c r="I72" s="61"/>
      <c r="J72" s="201"/>
    </row>
    <row r="73" spans="1:10" s="7" customFormat="1" ht="12.75">
      <c r="A73" s="465"/>
      <c r="B73" s="124">
        <v>655</v>
      </c>
      <c r="C73" s="125" t="s">
        <v>80</v>
      </c>
      <c r="D73" s="556"/>
      <c r="E73" s="556"/>
      <c r="F73" s="556"/>
      <c r="G73" s="557"/>
      <c r="H73" s="62"/>
      <c r="I73" s="61"/>
      <c r="J73" s="201"/>
    </row>
    <row r="74" spans="1:10" s="7" customFormat="1" ht="12.75">
      <c r="A74" s="465"/>
      <c r="B74" s="124">
        <v>657</v>
      </c>
      <c r="C74" s="125" t="s">
        <v>81</v>
      </c>
      <c r="D74" s="556"/>
      <c r="E74" s="556"/>
      <c r="F74" s="556"/>
      <c r="G74" s="557"/>
      <c r="H74" s="62"/>
      <c r="I74" s="61"/>
      <c r="J74" s="201"/>
    </row>
    <row r="75" spans="1:10" s="7" customFormat="1" ht="13.5" thickBot="1">
      <c r="A75" s="465"/>
      <c r="B75" s="124">
        <v>658</v>
      </c>
      <c r="C75" s="133" t="s">
        <v>82</v>
      </c>
      <c r="D75" s="558"/>
      <c r="E75" s="558"/>
      <c r="F75" s="558"/>
      <c r="G75" s="559"/>
      <c r="H75" s="62"/>
      <c r="I75" s="61"/>
      <c r="J75" s="201"/>
    </row>
    <row r="76" spans="1:10" s="7" customFormat="1" ht="12.75" customHeight="1">
      <c r="A76" s="465"/>
      <c r="B76" s="124"/>
      <c r="C76" s="100"/>
      <c r="D76" s="95"/>
      <c r="E76" s="95"/>
      <c r="F76" s="95"/>
      <c r="G76" s="95"/>
      <c r="H76" s="62"/>
      <c r="I76" s="61"/>
      <c r="J76" s="201"/>
    </row>
    <row r="77" spans="1:10" s="7" customFormat="1" ht="13.5" thickBot="1">
      <c r="A77" s="465"/>
      <c r="B77" s="134" t="s">
        <v>23</v>
      </c>
      <c r="C77" s="100"/>
      <c r="D77" s="95"/>
      <c r="E77" s="95"/>
      <c r="F77" s="95"/>
      <c r="G77" s="95"/>
      <c r="H77" s="62"/>
      <c r="I77" s="61"/>
      <c r="J77" s="201"/>
    </row>
    <row r="78" spans="1:10" s="4" customFormat="1" ht="13.5" thickBot="1">
      <c r="A78" s="477"/>
      <c r="B78" s="135">
        <v>66</v>
      </c>
      <c r="C78" s="136" t="s">
        <v>83</v>
      </c>
      <c r="D78" s="570"/>
      <c r="E78" s="570"/>
      <c r="F78" s="570"/>
      <c r="G78" s="571"/>
      <c r="H78" s="71"/>
      <c r="I78" s="70"/>
      <c r="J78" s="209"/>
    </row>
    <row r="79" spans="1:10" s="19" customFormat="1" ht="12.75" customHeight="1">
      <c r="A79" s="477"/>
      <c r="B79" s="135"/>
      <c r="C79" s="137"/>
      <c r="D79" s="95"/>
      <c r="E79" s="95"/>
      <c r="F79" s="95"/>
      <c r="G79" s="95"/>
      <c r="H79" s="71"/>
      <c r="I79" s="70"/>
      <c r="J79" s="209"/>
    </row>
    <row r="80" spans="1:10" s="19" customFormat="1" ht="13.5" thickBot="1">
      <c r="A80" s="477"/>
      <c r="B80" s="134" t="s">
        <v>84</v>
      </c>
      <c r="C80" s="149"/>
      <c r="D80" s="95"/>
      <c r="E80" s="95"/>
      <c r="F80" s="95"/>
      <c r="G80" s="95"/>
      <c r="H80" s="71"/>
      <c r="I80" s="70"/>
      <c r="J80" s="209"/>
    </row>
    <row r="81" spans="1:10" s="4" customFormat="1" ht="12.75">
      <c r="A81" s="477"/>
      <c r="B81" s="135">
        <v>671</v>
      </c>
      <c r="C81" s="138" t="s">
        <v>85</v>
      </c>
      <c r="D81" s="554"/>
      <c r="E81" s="554"/>
      <c r="F81" s="554"/>
      <c r="G81" s="555"/>
      <c r="H81" s="71"/>
      <c r="I81" s="70"/>
      <c r="J81" s="209"/>
    </row>
    <row r="82" spans="1:10" s="19" customFormat="1" ht="12.75">
      <c r="A82" s="477"/>
      <c r="B82" s="135"/>
      <c r="C82" s="139" t="s">
        <v>140</v>
      </c>
      <c r="D82" s="556"/>
      <c r="E82" s="556"/>
      <c r="F82" s="556"/>
      <c r="G82" s="557"/>
      <c r="H82" s="71"/>
      <c r="I82" s="70"/>
      <c r="J82" s="209"/>
    </row>
    <row r="83" spans="1:10" s="19" customFormat="1" ht="12.75">
      <c r="A83" s="477"/>
      <c r="B83" s="135">
        <v>673</v>
      </c>
      <c r="C83" s="140" t="s">
        <v>86</v>
      </c>
      <c r="D83" s="556"/>
      <c r="E83" s="556"/>
      <c r="F83" s="556"/>
      <c r="G83" s="557"/>
      <c r="H83" s="71"/>
      <c r="I83" s="70"/>
      <c r="J83" s="209"/>
    </row>
    <row r="84" spans="1:10" s="19" customFormat="1" ht="12.75">
      <c r="A84" s="477"/>
      <c r="B84" s="135">
        <v>675</v>
      </c>
      <c r="C84" s="139" t="s">
        <v>87</v>
      </c>
      <c r="D84" s="556"/>
      <c r="E84" s="556"/>
      <c r="F84" s="556"/>
      <c r="G84" s="557"/>
      <c r="H84" s="71"/>
      <c r="I84" s="70"/>
      <c r="J84" s="209"/>
    </row>
    <row r="85" spans="1:10" s="19" customFormat="1" ht="13.5" thickBot="1">
      <c r="A85" s="477"/>
      <c r="B85" s="135">
        <v>678</v>
      </c>
      <c r="C85" s="141" t="s">
        <v>88</v>
      </c>
      <c r="D85" s="558"/>
      <c r="E85" s="558"/>
      <c r="F85" s="558"/>
      <c r="G85" s="559"/>
      <c r="H85" s="71"/>
      <c r="I85" s="70"/>
      <c r="J85" s="209"/>
    </row>
    <row r="86" spans="1:10" s="19" customFormat="1" ht="12.75" customHeight="1">
      <c r="A86" s="477"/>
      <c r="B86" s="478"/>
      <c r="C86" s="135"/>
      <c r="D86" s="95"/>
      <c r="E86" s="95"/>
      <c r="F86" s="95"/>
      <c r="G86" s="95"/>
      <c r="H86" s="71"/>
      <c r="I86" s="70"/>
      <c r="J86" s="209"/>
    </row>
    <row r="87" spans="1:10" s="20" customFormat="1" ht="13.5" thickBot="1">
      <c r="A87" s="479"/>
      <c r="B87" s="142" t="s">
        <v>89</v>
      </c>
      <c r="C87" s="143"/>
      <c r="D87" s="144"/>
      <c r="E87" s="144"/>
      <c r="F87" s="144"/>
      <c r="G87" s="144"/>
      <c r="H87" s="73"/>
      <c r="I87" s="72"/>
      <c r="J87" s="210"/>
    </row>
    <row r="88" spans="1:10" s="19" customFormat="1" ht="12.75">
      <c r="A88" s="477"/>
      <c r="B88" s="135">
        <v>6811</v>
      </c>
      <c r="C88" s="138" t="s">
        <v>24</v>
      </c>
      <c r="D88" s="564"/>
      <c r="E88" s="564"/>
      <c r="F88" s="554"/>
      <c r="G88" s="555"/>
      <c r="H88" s="71"/>
      <c r="I88" s="70"/>
      <c r="J88" s="209"/>
    </row>
    <row r="89" spans="1:10" s="19" customFormat="1" ht="12.75">
      <c r="A89" s="477"/>
      <c r="B89" s="135">
        <v>6812</v>
      </c>
      <c r="C89" s="139" t="s">
        <v>25</v>
      </c>
      <c r="D89" s="566"/>
      <c r="E89" s="566"/>
      <c r="F89" s="556"/>
      <c r="G89" s="557"/>
      <c r="H89" s="71"/>
      <c r="I89" s="70"/>
      <c r="J89" s="209"/>
    </row>
    <row r="90" spans="1:10" s="19" customFormat="1" ht="12.75">
      <c r="A90" s="477"/>
      <c r="B90" s="135">
        <v>6815</v>
      </c>
      <c r="C90" s="139" t="s">
        <v>147</v>
      </c>
      <c r="D90" s="566"/>
      <c r="E90" s="566"/>
      <c r="F90" s="556"/>
      <c r="G90" s="557"/>
      <c r="H90" s="71"/>
      <c r="I90" s="70"/>
      <c r="J90" s="209"/>
    </row>
    <row r="91" spans="1:10" s="4" customFormat="1" ht="12.75">
      <c r="A91" s="477"/>
      <c r="B91" s="145">
        <v>6816</v>
      </c>
      <c r="C91" s="139" t="s">
        <v>27</v>
      </c>
      <c r="D91" s="566"/>
      <c r="E91" s="566"/>
      <c r="F91" s="556"/>
      <c r="G91" s="557"/>
      <c r="H91" s="71"/>
      <c r="I91" s="70"/>
      <c r="J91" s="209"/>
    </row>
    <row r="92" spans="1:10" s="4" customFormat="1" ht="12.75">
      <c r="A92" s="477"/>
      <c r="B92" s="145">
        <v>6817</v>
      </c>
      <c r="C92" s="139" t="s">
        <v>28</v>
      </c>
      <c r="D92" s="566"/>
      <c r="E92" s="566"/>
      <c r="F92" s="556"/>
      <c r="G92" s="557"/>
      <c r="H92" s="71"/>
      <c r="I92" s="70"/>
      <c r="J92" s="209"/>
    </row>
    <row r="93" spans="1:10" s="19" customFormat="1" ht="12.75">
      <c r="A93" s="477"/>
      <c r="B93" s="135">
        <v>686</v>
      </c>
      <c r="C93" s="139" t="s">
        <v>287</v>
      </c>
      <c r="D93" s="566"/>
      <c r="E93" s="566"/>
      <c r="F93" s="556"/>
      <c r="G93" s="557"/>
      <c r="H93" s="71"/>
      <c r="I93" s="70"/>
      <c r="J93" s="209"/>
    </row>
    <row r="94" spans="1:10" s="19" customFormat="1" ht="25.5">
      <c r="A94" s="477"/>
      <c r="B94" s="101">
        <v>687</v>
      </c>
      <c r="C94" s="103" t="s">
        <v>288</v>
      </c>
      <c r="D94" s="566"/>
      <c r="E94" s="566"/>
      <c r="F94" s="556"/>
      <c r="G94" s="557"/>
      <c r="H94" s="71"/>
      <c r="I94" s="70"/>
      <c r="J94" s="209"/>
    </row>
    <row r="95" spans="1:10" s="21" customFormat="1" ht="12.75">
      <c r="A95" s="480"/>
      <c r="B95" s="101">
        <v>68725</v>
      </c>
      <c r="C95" s="102" t="s">
        <v>126</v>
      </c>
      <c r="D95" s="566"/>
      <c r="E95" s="566"/>
      <c r="F95" s="556"/>
      <c r="G95" s="557"/>
      <c r="H95" s="481"/>
      <c r="I95" s="481"/>
      <c r="J95" s="211"/>
    </row>
    <row r="96" spans="1:10" s="21" customFormat="1" ht="12.75">
      <c r="A96" s="480"/>
      <c r="B96" s="438">
        <v>68741</v>
      </c>
      <c r="C96" s="146" t="s">
        <v>127</v>
      </c>
      <c r="D96" s="566"/>
      <c r="E96" s="566"/>
      <c r="F96" s="556"/>
      <c r="G96" s="557"/>
      <c r="H96" s="482"/>
      <c r="I96" s="481"/>
      <c r="J96" s="211"/>
    </row>
    <row r="97" spans="1:10" s="21" customFormat="1" ht="12.75">
      <c r="A97" s="480"/>
      <c r="B97" s="438">
        <v>68742</v>
      </c>
      <c r="C97" s="146" t="s">
        <v>128</v>
      </c>
      <c r="D97" s="566"/>
      <c r="E97" s="566"/>
      <c r="F97" s="556"/>
      <c r="G97" s="557"/>
      <c r="H97" s="482"/>
      <c r="I97" s="481"/>
      <c r="J97" s="211"/>
    </row>
    <row r="98" spans="1:10" s="21" customFormat="1" ht="12.75">
      <c r="A98" s="480"/>
      <c r="B98" s="632">
        <v>689</v>
      </c>
      <c r="C98" s="146" t="s">
        <v>351</v>
      </c>
      <c r="D98" s="566"/>
      <c r="E98" s="566"/>
      <c r="F98" s="556"/>
      <c r="G98" s="557"/>
      <c r="H98" s="482"/>
      <c r="I98" s="481"/>
      <c r="J98" s="211"/>
    </row>
    <row r="99" spans="1:10" s="21" customFormat="1" ht="25.5">
      <c r="A99" s="480"/>
      <c r="B99" s="501">
        <v>68921</v>
      </c>
      <c r="C99" s="146" t="s">
        <v>352</v>
      </c>
      <c r="D99" s="566"/>
      <c r="E99" s="566"/>
      <c r="F99" s="556"/>
      <c r="G99" s="557"/>
      <c r="H99" s="482"/>
      <c r="I99" s="481"/>
      <c r="J99" s="211"/>
    </row>
    <row r="100" spans="1:10" s="21" customFormat="1" ht="25.5">
      <c r="A100" s="480"/>
      <c r="B100" s="501">
        <v>68922</v>
      </c>
      <c r="C100" s="146" t="s">
        <v>353</v>
      </c>
      <c r="D100" s="566"/>
      <c r="E100" s="566"/>
      <c r="F100" s="556"/>
      <c r="G100" s="557"/>
      <c r="H100" s="482"/>
      <c r="I100" s="481"/>
      <c r="J100" s="211"/>
    </row>
    <row r="101" spans="1:10" s="21" customFormat="1" ht="13.5" customHeight="1" thickBot="1">
      <c r="A101" s="480"/>
      <c r="B101" s="632">
        <v>6895</v>
      </c>
      <c r="C101" s="633" t="s">
        <v>354</v>
      </c>
      <c r="D101" s="568"/>
      <c r="E101" s="568"/>
      <c r="F101" s="558"/>
      <c r="G101" s="559"/>
      <c r="H101" s="482"/>
      <c r="I101" s="481"/>
      <c r="J101" s="211"/>
    </row>
    <row r="102" spans="1:10" s="19" customFormat="1" ht="14.25" customHeight="1" thickBot="1">
      <c r="A102" s="477"/>
      <c r="B102" s="478"/>
      <c r="C102" s="135"/>
      <c r="D102" s="95"/>
      <c r="E102" s="95"/>
      <c r="F102" s="95"/>
      <c r="G102" s="95"/>
      <c r="H102" s="71"/>
      <c r="I102" s="70"/>
      <c r="J102" s="209"/>
    </row>
    <row r="103" spans="1:10" s="19" customFormat="1" ht="14.25" customHeight="1" thickBot="1" thickTop="1">
      <c r="A103" s="477"/>
      <c r="B103" s="478"/>
      <c r="C103" s="147" t="s">
        <v>90</v>
      </c>
      <c r="D103" s="248">
        <f>SUM(D57:D67)+SUM(D70:D75)+D78+SUM(D81:D85)+SUM(D88:D101)</f>
        <v>0</v>
      </c>
      <c r="E103" s="248">
        <f>SUM(E57:E67)+SUM(E70:E75)+E78+SUM(E81:E85)+SUM(E88:E101)</f>
        <v>0</v>
      </c>
      <c r="F103" s="248">
        <f>SUM(F57:F67)+SUM(F70:F75)+F78+SUM(F81:F85)+SUM(F88:F101)</f>
        <v>0</v>
      </c>
      <c r="G103" s="249">
        <f>SUM(G57:G67)+SUM(G70:G75)+G78+SUM(G81:G85)+SUM(G88:G101)</f>
        <v>0</v>
      </c>
      <c r="H103" s="71"/>
      <c r="I103" s="70"/>
      <c r="J103" s="209"/>
    </row>
    <row r="104" spans="1:10" s="23" customFormat="1" ht="14.25" customHeight="1" thickBot="1" thickTop="1">
      <c r="A104" s="483"/>
      <c r="B104" s="148"/>
      <c r="C104" s="149"/>
      <c r="D104" s="150"/>
      <c r="E104" s="150"/>
      <c r="F104" s="151"/>
      <c r="G104" s="151"/>
      <c r="H104" s="73"/>
      <c r="I104" s="74"/>
      <c r="J104" s="212"/>
    </row>
    <row r="105" spans="1:10" s="19" customFormat="1" ht="14.25" customHeight="1" thickBot="1" thickTop="1">
      <c r="A105" s="477"/>
      <c r="B105" s="478"/>
      <c r="C105" s="147" t="s">
        <v>33</v>
      </c>
      <c r="D105" s="250">
        <f>D35+D52+D103</f>
        <v>0</v>
      </c>
      <c r="E105" s="250">
        <f>E35+E52+E103</f>
        <v>0</v>
      </c>
      <c r="F105" s="248">
        <f>F35+F52+F103</f>
        <v>0</v>
      </c>
      <c r="G105" s="249">
        <f>G35+G52+G103</f>
        <v>0</v>
      </c>
      <c r="H105" s="71"/>
      <c r="I105" s="70"/>
      <c r="J105" s="209"/>
    </row>
    <row r="106" spans="1:10" ht="14.25" customHeight="1" thickBot="1" thickTop="1">
      <c r="A106" s="455"/>
      <c r="B106" s="484"/>
      <c r="C106" s="475"/>
      <c r="D106" s="170"/>
      <c r="E106" s="170"/>
      <c r="F106" s="170"/>
      <c r="G106" s="170"/>
      <c r="H106" s="76"/>
      <c r="I106" s="75"/>
      <c r="J106" s="200"/>
    </row>
    <row r="107" spans="1:10" ht="14.25" customHeight="1" thickBot="1" thickTop="1">
      <c r="A107" s="455"/>
      <c r="B107" s="484"/>
      <c r="C107" s="147" t="s">
        <v>134</v>
      </c>
      <c r="D107" s="250">
        <f>IF(D105-D179&gt;0,0,D179-D105)</f>
        <v>0</v>
      </c>
      <c r="E107" s="250">
        <f>IF(E105-E179&gt;0,0,E179-E105)</f>
        <v>0</v>
      </c>
      <c r="F107" s="248">
        <f>IF(F105-F179&gt;0,0,F179-F105)</f>
        <v>0</v>
      </c>
      <c r="G107" s="249">
        <f>IF(G105-G179&gt;0,0,G179-G105)</f>
        <v>0</v>
      </c>
      <c r="H107" s="76"/>
      <c r="I107" s="75"/>
      <c r="J107" s="200"/>
    </row>
    <row r="108" spans="1:10" ht="14.25" customHeight="1" thickBot="1" thickTop="1">
      <c r="A108" s="455"/>
      <c r="B108" s="484"/>
      <c r="C108" s="475"/>
      <c r="D108" s="170"/>
      <c r="E108" s="170"/>
      <c r="F108" s="170"/>
      <c r="G108" s="170"/>
      <c r="H108" s="76"/>
      <c r="I108" s="75"/>
      <c r="J108" s="200"/>
    </row>
    <row r="109" spans="1:10" ht="14.25" customHeight="1" thickBot="1" thickTop="1">
      <c r="A109" s="455"/>
      <c r="B109" s="484"/>
      <c r="C109" s="147" t="s">
        <v>206</v>
      </c>
      <c r="D109" s="250">
        <f>D105+D107</f>
        <v>0</v>
      </c>
      <c r="E109" s="250">
        <f>E105+E107</f>
        <v>0</v>
      </c>
      <c r="F109" s="248">
        <f>F105+F107</f>
        <v>0</v>
      </c>
      <c r="G109" s="249">
        <f>G105+G107</f>
        <v>0</v>
      </c>
      <c r="H109" s="76"/>
      <c r="I109" s="75"/>
      <c r="J109" s="200"/>
    </row>
    <row r="110" spans="1:10" ht="14.25" customHeight="1" thickTop="1">
      <c r="A110" s="455"/>
      <c r="B110" s="484"/>
      <c r="C110" s="188"/>
      <c r="D110" s="164"/>
      <c r="E110" s="164"/>
      <c r="F110" s="107"/>
      <c r="G110" s="107"/>
      <c r="H110" s="76"/>
      <c r="I110" s="75"/>
      <c r="J110" s="200"/>
    </row>
    <row r="111" spans="1:10" ht="11.25" customHeight="1" thickBot="1">
      <c r="A111" s="455"/>
      <c r="B111" s="485"/>
      <c r="C111" s="486"/>
      <c r="D111" s="95"/>
      <c r="E111" s="95"/>
      <c r="F111" s="121"/>
      <c r="G111" s="121"/>
      <c r="H111" s="76"/>
      <c r="I111" s="75"/>
      <c r="J111" s="200"/>
    </row>
    <row r="112" spans="1:10" ht="12.75">
      <c r="A112" s="455"/>
      <c r="B112" s="485" t="s">
        <v>144</v>
      </c>
      <c r="C112" s="485"/>
      <c r="D112" s="707" t="str">
        <f>IF('Page de garde'!$D$4="","Prévu N","Prévu "&amp;'Page de garde'!$D$4)</f>
        <v>Prévu N</v>
      </c>
      <c r="E112" s="709"/>
      <c r="F112" s="707" t="str">
        <f>IF('Page de garde'!$D$4="","Réel N","Réel "&amp;'Page de garde'!$D$4)</f>
        <v>Réel N</v>
      </c>
      <c r="G112" s="708"/>
      <c r="H112" s="76"/>
      <c r="I112" s="75"/>
      <c r="J112" s="200"/>
    </row>
    <row r="113" spans="1:10" ht="51.75" customHeight="1" thickBot="1">
      <c r="A113" s="455"/>
      <c r="B113" s="153"/>
      <c r="C113" s="152" t="s">
        <v>203</v>
      </c>
      <c r="D113" s="154" t="s">
        <v>117</v>
      </c>
      <c r="E113" s="155" t="s">
        <v>156</v>
      </c>
      <c r="F113" s="154" t="s">
        <v>117</v>
      </c>
      <c r="G113" s="189" t="s">
        <v>156</v>
      </c>
      <c r="H113" s="76"/>
      <c r="I113" s="75"/>
      <c r="J113" s="200"/>
    </row>
    <row r="114" spans="1:10" ht="13.5" thickBot="1">
      <c r="A114" s="455"/>
      <c r="B114" s="153"/>
      <c r="C114" s="156"/>
      <c r="D114" s="157"/>
      <c r="E114" s="157"/>
      <c r="F114" s="157"/>
      <c r="G114" s="89"/>
      <c r="H114" s="76"/>
      <c r="I114" s="75"/>
      <c r="J114" s="200"/>
    </row>
    <row r="115" spans="1:10" ht="12.75">
      <c r="A115" s="455"/>
      <c r="B115" s="158">
        <v>731</v>
      </c>
      <c r="C115" s="159" t="s">
        <v>91</v>
      </c>
      <c r="D115" s="541"/>
      <c r="E115" s="541"/>
      <c r="F115" s="541"/>
      <c r="G115" s="542"/>
      <c r="H115" s="76"/>
      <c r="I115" s="75"/>
      <c r="J115" s="200"/>
    </row>
    <row r="116" spans="1:10" s="25" customFormat="1" ht="12.75" customHeight="1">
      <c r="A116" s="487"/>
      <c r="B116" s="160">
        <v>7312152</v>
      </c>
      <c r="C116" s="437" t="s">
        <v>163</v>
      </c>
      <c r="D116" s="543"/>
      <c r="E116" s="543"/>
      <c r="F116" s="543"/>
      <c r="G116" s="572"/>
      <c r="H116" s="488"/>
      <c r="I116" s="488"/>
      <c r="J116" s="213"/>
    </row>
    <row r="117" spans="1:10" ht="12.75">
      <c r="A117" s="455"/>
      <c r="B117" s="158">
        <v>732</v>
      </c>
      <c r="C117" s="161" t="s">
        <v>35</v>
      </c>
      <c r="D117" s="545"/>
      <c r="E117" s="545"/>
      <c r="F117" s="545"/>
      <c r="G117" s="546"/>
      <c r="H117" s="76"/>
      <c r="I117" s="75"/>
      <c r="J117" s="200"/>
    </row>
    <row r="118" spans="1:10" ht="12.75">
      <c r="A118" s="455"/>
      <c r="B118" s="158">
        <v>733</v>
      </c>
      <c r="C118" s="161" t="s">
        <v>92</v>
      </c>
      <c r="D118" s="545"/>
      <c r="E118" s="545"/>
      <c r="F118" s="545"/>
      <c r="G118" s="546"/>
      <c r="H118" s="76"/>
      <c r="I118" s="75"/>
      <c r="J118" s="200"/>
    </row>
    <row r="119" spans="1:10" ht="12.75">
      <c r="A119" s="455"/>
      <c r="B119" s="101">
        <v>734</v>
      </c>
      <c r="C119" s="161" t="s">
        <v>93</v>
      </c>
      <c r="D119" s="545"/>
      <c r="E119" s="545"/>
      <c r="F119" s="545"/>
      <c r="G119" s="546"/>
      <c r="H119" s="76"/>
      <c r="I119" s="75"/>
      <c r="J119" s="200"/>
    </row>
    <row r="120" spans="1:10" ht="13.5" thickBot="1">
      <c r="A120" s="455"/>
      <c r="B120" s="101">
        <v>738</v>
      </c>
      <c r="C120" s="162" t="s">
        <v>37</v>
      </c>
      <c r="D120" s="547"/>
      <c r="E120" s="547"/>
      <c r="F120" s="547"/>
      <c r="G120" s="548"/>
      <c r="H120" s="76"/>
      <c r="I120" s="75"/>
      <c r="J120" s="200"/>
    </row>
    <row r="121" spans="1:10" ht="13.5" thickBot="1">
      <c r="A121" s="455"/>
      <c r="B121" s="101"/>
      <c r="C121" s="163"/>
      <c r="D121" s="164"/>
      <c r="E121" s="164"/>
      <c r="F121" s="164"/>
      <c r="G121" s="164"/>
      <c r="H121" s="76"/>
      <c r="I121" s="75"/>
      <c r="J121" s="200"/>
    </row>
    <row r="122" spans="1:10" ht="14.25" thickBot="1" thickTop="1">
      <c r="A122" s="455"/>
      <c r="B122" s="171"/>
      <c r="C122" s="172" t="s">
        <v>57</v>
      </c>
      <c r="D122" s="252">
        <f>D115+SUM(D117:D120)</f>
        <v>0</v>
      </c>
      <c r="E122" s="252">
        <f>E115+SUM(E117:E120)</f>
        <v>0</v>
      </c>
      <c r="F122" s="252">
        <f>F115+SUM(F117:F120)</f>
        <v>0</v>
      </c>
      <c r="G122" s="251">
        <f>G115+SUM(G117:G120)</f>
        <v>0</v>
      </c>
      <c r="H122" s="76"/>
      <c r="I122" s="75"/>
      <c r="J122" s="200"/>
    </row>
    <row r="123" spans="1:10" ht="12.75" customHeight="1" thickTop="1">
      <c r="A123" s="455"/>
      <c r="B123" s="171"/>
      <c r="C123" s="156"/>
      <c r="D123" s="95"/>
      <c r="E123" s="95"/>
      <c r="F123" s="95"/>
      <c r="G123" s="107"/>
      <c r="H123" s="76"/>
      <c r="I123" s="75"/>
      <c r="J123" s="200"/>
    </row>
    <row r="124" spans="1:10" ht="12.75" customHeight="1" thickBot="1">
      <c r="A124" s="455"/>
      <c r="B124" s="489"/>
      <c r="C124" s="486"/>
      <c r="D124" s="170"/>
      <c r="E124" s="170"/>
      <c r="F124" s="170"/>
      <c r="G124" s="170"/>
      <c r="H124" s="76"/>
      <c r="I124" s="75"/>
      <c r="J124" s="200"/>
    </row>
    <row r="125" spans="1:10" ht="12.75" customHeight="1">
      <c r="A125" s="455"/>
      <c r="B125" s="489"/>
      <c r="C125" s="165"/>
      <c r="D125" s="707" t="str">
        <f>IF('Page de garde'!$D$4="","Prévu N","Prévu "&amp;'Page de garde'!$D$4)</f>
        <v>Prévu N</v>
      </c>
      <c r="E125" s="709"/>
      <c r="F125" s="707" t="str">
        <f>IF('Page de garde'!$D$4="","Réel N","Réel "&amp;'Page de garde'!$D$4)</f>
        <v>Réel N</v>
      </c>
      <c r="G125" s="708"/>
      <c r="H125" s="76"/>
      <c r="I125" s="75"/>
      <c r="J125" s="200"/>
    </row>
    <row r="126" spans="1:10" ht="51.75" thickBot="1">
      <c r="A126" s="455"/>
      <c r="B126" s="485"/>
      <c r="C126" s="165" t="s">
        <v>204</v>
      </c>
      <c r="D126" s="154" t="s">
        <v>117</v>
      </c>
      <c r="E126" s="155" t="s">
        <v>156</v>
      </c>
      <c r="F126" s="154" t="s">
        <v>117</v>
      </c>
      <c r="G126" s="189" t="s">
        <v>156</v>
      </c>
      <c r="H126" s="76"/>
      <c r="I126" s="75"/>
      <c r="J126" s="200"/>
    </row>
    <row r="127" spans="1:10" ht="13.5" thickBot="1">
      <c r="A127" s="455"/>
      <c r="B127" s="153"/>
      <c r="C127" s="156"/>
      <c r="D127" s="89"/>
      <c r="E127" s="89"/>
      <c r="F127" s="89"/>
      <c r="G127" s="89"/>
      <c r="H127" s="76"/>
      <c r="I127" s="75"/>
      <c r="J127" s="200"/>
    </row>
    <row r="128" spans="1:10" ht="12.75">
      <c r="A128" s="455"/>
      <c r="B128" s="101">
        <v>70</v>
      </c>
      <c r="C128" s="166" t="s">
        <v>148</v>
      </c>
      <c r="D128" s="549"/>
      <c r="E128" s="549"/>
      <c r="F128" s="541"/>
      <c r="G128" s="542"/>
      <c r="H128" s="76"/>
      <c r="I128" s="75"/>
      <c r="J128" s="200"/>
    </row>
    <row r="129" spans="1:10" ht="12.75">
      <c r="A129" s="455"/>
      <c r="B129" s="490">
        <v>71</v>
      </c>
      <c r="C129" s="167" t="s">
        <v>118</v>
      </c>
      <c r="D129" s="550"/>
      <c r="E129" s="550"/>
      <c r="F129" s="545"/>
      <c r="G129" s="546"/>
      <c r="H129" s="76"/>
      <c r="I129" s="75"/>
      <c r="J129" s="200"/>
    </row>
    <row r="130" spans="1:10" ht="12.75">
      <c r="A130" s="455"/>
      <c r="B130" s="490">
        <v>72</v>
      </c>
      <c r="C130" s="167" t="s">
        <v>94</v>
      </c>
      <c r="D130" s="550"/>
      <c r="E130" s="550"/>
      <c r="F130" s="545"/>
      <c r="G130" s="546"/>
      <c r="H130" s="76"/>
      <c r="I130" s="75"/>
      <c r="J130" s="200"/>
    </row>
    <row r="131" spans="1:10" ht="12.75">
      <c r="A131" s="455"/>
      <c r="B131" s="491">
        <v>74</v>
      </c>
      <c r="C131" s="167" t="s">
        <v>95</v>
      </c>
      <c r="D131" s="550"/>
      <c r="E131" s="550"/>
      <c r="F131" s="545"/>
      <c r="G131" s="546"/>
      <c r="H131" s="76"/>
      <c r="I131" s="75"/>
      <c r="J131" s="200"/>
    </row>
    <row r="132" spans="1:10" ht="12.75">
      <c r="A132" s="455"/>
      <c r="B132" s="490">
        <v>75</v>
      </c>
      <c r="C132" s="167" t="s">
        <v>96</v>
      </c>
      <c r="D132" s="550"/>
      <c r="E132" s="550"/>
      <c r="F132" s="545"/>
      <c r="G132" s="546"/>
      <c r="H132" s="76"/>
      <c r="I132" s="75"/>
      <c r="J132" s="200"/>
    </row>
    <row r="133" spans="1:10" s="24" customFormat="1" ht="12.75">
      <c r="A133" s="455"/>
      <c r="B133" s="490">
        <v>603</v>
      </c>
      <c r="C133" s="167" t="s">
        <v>97</v>
      </c>
      <c r="D133" s="550"/>
      <c r="E133" s="550"/>
      <c r="F133" s="545"/>
      <c r="G133" s="546"/>
      <c r="H133" s="76"/>
      <c r="I133" s="75"/>
      <c r="J133" s="200"/>
    </row>
    <row r="134" spans="1:10" ht="12.75">
      <c r="A134" s="455"/>
      <c r="B134" s="490">
        <v>609</v>
      </c>
      <c r="C134" s="167" t="s">
        <v>98</v>
      </c>
      <c r="D134" s="550"/>
      <c r="E134" s="550"/>
      <c r="F134" s="545"/>
      <c r="G134" s="546"/>
      <c r="H134" s="76"/>
      <c r="I134" s="75"/>
      <c r="J134" s="200"/>
    </row>
    <row r="135" spans="1:10" s="24" customFormat="1" ht="12.75">
      <c r="A135" s="455"/>
      <c r="B135" s="490">
        <v>619</v>
      </c>
      <c r="C135" s="167" t="s">
        <v>99</v>
      </c>
      <c r="D135" s="550"/>
      <c r="E135" s="550"/>
      <c r="F135" s="545"/>
      <c r="G135" s="546"/>
      <c r="H135" s="76"/>
      <c r="I135" s="75"/>
      <c r="J135" s="200"/>
    </row>
    <row r="136" spans="1:10" s="24" customFormat="1" ht="12.75">
      <c r="A136" s="455"/>
      <c r="B136" s="490">
        <v>629</v>
      </c>
      <c r="C136" s="167" t="s">
        <v>290</v>
      </c>
      <c r="D136" s="550"/>
      <c r="E136" s="550"/>
      <c r="F136" s="545"/>
      <c r="G136" s="546"/>
      <c r="H136" s="76"/>
      <c r="I136" s="75"/>
      <c r="J136" s="200"/>
    </row>
    <row r="137" spans="1:10" ht="12.75">
      <c r="A137" s="455"/>
      <c r="B137" s="490">
        <v>6419</v>
      </c>
      <c r="C137" s="167" t="s">
        <v>100</v>
      </c>
      <c r="D137" s="550"/>
      <c r="E137" s="550"/>
      <c r="F137" s="545"/>
      <c r="G137" s="546"/>
      <c r="H137" s="76"/>
      <c r="I137" s="75"/>
      <c r="J137" s="200"/>
    </row>
    <row r="138" spans="1:10" ht="12.75">
      <c r="A138" s="455"/>
      <c r="B138" s="490">
        <v>6429</v>
      </c>
      <c r="C138" s="167" t="s">
        <v>289</v>
      </c>
      <c r="D138" s="550"/>
      <c r="E138" s="550"/>
      <c r="F138" s="545"/>
      <c r="G138" s="546"/>
      <c r="H138" s="76"/>
      <c r="I138" s="75"/>
      <c r="J138" s="200"/>
    </row>
    <row r="139" spans="1:10" ht="12.75">
      <c r="A139" s="455"/>
      <c r="B139" s="490">
        <v>6439</v>
      </c>
      <c r="C139" s="167" t="s">
        <v>101</v>
      </c>
      <c r="D139" s="550"/>
      <c r="E139" s="550"/>
      <c r="F139" s="545"/>
      <c r="G139" s="546"/>
      <c r="H139" s="76"/>
      <c r="I139" s="75"/>
      <c r="J139" s="200"/>
    </row>
    <row r="140" spans="1:10" ht="25.5">
      <c r="A140" s="455"/>
      <c r="B140" s="490" t="s">
        <v>102</v>
      </c>
      <c r="C140" s="167" t="s">
        <v>103</v>
      </c>
      <c r="D140" s="550"/>
      <c r="E140" s="550"/>
      <c r="F140" s="550"/>
      <c r="G140" s="546"/>
      <c r="H140" s="76"/>
      <c r="I140" s="75"/>
      <c r="J140" s="200"/>
    </row>
    <row r="141" spans="1:10" ht="12.75">
      <c r="A141" s="455"/>
      <c r="B141" s="490">
        <v>6489</v>
      </c>
      <c r="C141" s="167" t="s">
        <v>104</v>
      </c>
      <c r="D141" s="550"/>
      <c r="E141" s="550"/>
      <c r="F141" s="545"/>
      <c r="G141" s="546"/>
      <c r="H141" s="76"/>
      <c r="I141" s="75"/>
      <c r="J141" s="200"/>
    </row>
    <row r="142" spans="1:10" ht="12.75">
      <c r="A142" s="455"/>
      <c r="B142" s="484"/>
      <c r="C142" s="167" t="s">
        <v>141</v>
      </c>
      <c r="D142" s="550"/>
      <c r="E142" s="550"/>
      <c r="F142" s="545"/>
      <c r="G142" s="546"/>
      <c r="H142" s="76"/>
      <c r="I142" s="75"/>
      <c r="J142" s="200"/>
    </row>
    <row r="143" spans="1:10" ht="13.5" thickBot="1">
      <c r="A143" s="455"/>
      <c r="B143" s="490">
        <v>6611</v>
      </c>
      <c r="C143" s="168" t="s">
        <v>137</v>
      </c>
      <c r="D143" s="551"/>
      <c r="E143" s="551"/>
      <c r="F143" s="547"/>
      <c r="G143" s="548"/>
      <c r="H143" s="76"/>
      <c r="I143" s="75"/>
      <c r="J143" s="200"/>
    </row>
    <row r="144" spans="1:10" ht="13.5" thickBot="1">
      <c r="A144" s="455"/>
      <c r="B144" s="171"/>
      <c r="C144" s="169"/>
      <c r="D144" s="170"/>
      <c r="E144" s="170"/>
      <c r="F144" s="95"/>
      <c r="G144" s="95"/>
      <c r="H144" s="76"/>
      <c r="I144" s="75"/>
      <c r="J144" s="200"/>
    </row>
    <row r="145" spans="1:10" ht="14.25" thickBot="1" thickTop="1">
      <c r="A145" s="455"/>
      <c r="B145" s="171"/>
      <c r="C145" s="172" t="s">
        <v>69</v>
      </c>
      <c r="D145" s="252">
        <f>SUM(D128:D143)</f>
        <v>0</v>
      </c>
      <c r="E145" s="252">
        <f>SUM(E128:E143)</f>
        <v>0</v>
      </c>
      <c r="F145" s="252">
        <f>SUM(F128:F143)</f>
        <v>0</v>
      </c>
      <c r="G145" s="251">
        <f>SUM(G128:G143)</f>
        <v>0</v>
      </c>
      <c r="H145" s="76"/>
      <c r="I145" s="75"/>
      <c r="J145" s="200"/>
    </row>
    <row r="146" spans="1:10" ht="11.25" customHeight="1" thickTop="1">
      <c r="A146" s="455"/>
      <c r="B146" s="171"/>
      <c r="C146" s="156"/>
      <c r="D146" s="95"/>
      <c r="E146" s="95"/>
      <c r="F146" s="95"/>
      <c r="G146" s="95"/>
      <c r="H146" s="76"/>
      <c r="I146" s="75"/>
      <c r="J146" s="200"/>
    </row>
    <row r="147" spans="1:10" ht="13.5" thickBot="1">
      <c r="A147" s="455"/>
      <c r="B147" s="489"/>
      <c r="C147" s="156"/>
      <c r="D147" s="95"/>
      <c r="E147" s="95"/>
      <c r="F147" s="95"/>
      <c r="G147" s="95"/>
      <c r="H147" s="76"/>
      <c r="I147" s="75"/>
      <c r="J147" s="200"/>
    </row>
    <row r="148" spans="1:10" ht="12.75">
      <c r="A148" s="455"/>
      <c r="B148" s="485"/>
      <c r="C148" s="173"/>
      <c r="D148" s="707" t="str">
        <f>IF('Page de garde'!$D$4="","Prévu N","Prévu "&amp;'Page de garde'!$D$4)</f>
        <v>Prévu N</v>
      </c>
      <c r="E148" s="709"/>
      <c r="F148" s="707" t="str">
        <f>IF('Page de garde'!$D$4="","Réel N","Réel "&amp;'Page de garde'!$D$4)</f>
        <v>Réel N</v>
      </c>
      <c r="G148" s="708"/>
      <c r="H148" s="76"/>
      <c r="I148" s="75"/>
      <c r="J148" s="200"/>
    </row>
    <row r="149" spans="1:10" ht="51.75" thickBot="1">
      <c r="A149" s="455"/>
      <c r="B149" s="485"/>
      <c r="C149" s="173" t="s">
        <v>205</v>
      </c>
      <c r="D149" s="154" t="s">
        <v>117</v>
      </c>
      <c r="E149" s="155" t="s">
        <v>156</v>
      </c>
      <c r="F149" s="154" t="s">
        <v>117</v>
      </c>
      <c r="G149" s="189" t="s">
        <v>156</v>
      </c>
      <c r="H149" s="76"/>
      <c r="I149" s="75"/>
      <c r="J149" s="200"/>
    </row>
    <row r="150" spans="1:10" ht="13.5" thickBot="1">
      <c r="A150" s="455"/>
      <c r="B150" s="484"/>
      <c r="C150" s="163"/>
      <c r="D150" s="89"/>
      <c r="E150" s="89"/>
      <c r="F150" s="89"/>
      <c r="G150" s="89"/>
      <c r="H150" s="76"/>
      <c r="I150" s="75"/>
      <c r="J150" s="200"/>
    </row>
    <row r="151" spans="1:10" ht="13.5" thickBot="1">
      <c r="A151" s="455"/>
      <c r="B151" s="491">
        <v>76</v>
      </c>
      <c r="C151" s="174" t="s">
        <v>105</v>
      </c>
      <c r="D151" s="552"/>
      <c r="E151" s="552"/>
      <c r="F151" s="552"/>
      <c r="G151" s="553"/>
      <c r="H151" s="76"/>
      <c r="I151" s="75"/>
      <c r="J151" s="200"/>
    </row>
    <row r="152" spans="1:10" ht="12.75">
      <c r="A152" s="455"/>
      <c r="B152" s="491"/>
      <c r="C152" s="169"/>
      <c r="D152" s="170"/>
      <c r="E152" s="170"/>
      <c r="F152" s="170"/>
      <c r="G152" s="170"/>
      <c r="H152" s="76"/>
      <c r="I152" s="75"/>
      <c r="J152" s="200"/>
    </row>
    <row r="153" spans="1:10" ht="13.5" thickBot="1">
      <c r="A153" s="455"/>
      <c r="B153" s="175" t="s">
        <v>106</v>
      </c>
      <c r="C153" s="492"/>
      <c r="D153" s="176"/>
      <c r="E153" s="176"/>
      <c r="F153" s="177"/>
      <c r="G153" s="177"/>
      <c r="H153" s="76"/>
      <c r="I153" s="75"/>
      <c r="J153" s="200"/>
    </row>
    <row r="154" spans="1:10" ht="12.75">
      <c r="A154" s="455"/>
      <c r="B154" s="178">
        <v>771</v>
      </c>
      <c r="C154" s="166" t="s">
        <v>107</v>
      </c>
      <c r="D154" s="549"/>
      <c r="E154" s="549"/>
      <c r="F154" s="541"/>
      <c r="G154" s="542"/>
      <c r="H154" s="76"/>
      <c r="I154" s="75"/>
      <c r="J154" s="200"/>
    </row>
    <row r="155" spans="1:10" ht="11.25" customHeight="1">
      <c r="A155" s="455"/>
      <c r="B155" s="178">
        <v>773</v>
      </c>
      <c r="C155" s="161" t="s">
        <v>108</v>
      </c>
      <c r="D155" s="550"/>
      <c r="E155" s="550"/>
      <c r="F155" s="545"/>
      <c r="G155" s="546"/>
      <c r="H155" s="76"/>
      <c r="I155" s="75"/>
      <c r="J155" s="200"/>
    </row>
    <row r="156" spans="1:10" ht="12.75">
      <c r="A156" s="455"/>
      <c r="B156" s="178">
        <v>775</v>
      </c>
      <c r="C156" s="179" t="s">
        <v>149</v>
      </c>
      <c r="D156" s="550"/>
      <c r="E156" s="550"/>
      <c r="F156" s="545"/>
      <c r="G156" s="546"/>
      <c r="H156" s="76"/>
      <c r="I156" s="75"/>
      <c r="J156" s="200"/>
    </row>
    <row r="157" spans="1:10" s="25" customFormat="1" ht="12.75">
      <c r="A157" s="487"/>
      <c r="B157" s="178">
        <v>777</v>
      </c>
      <c r="C157" s="179" t="s">
        <v>150</v>
      </c>
      <c r="D157" s="550"/>
      <c r="E157" s="550"/>
      <c r="F157" s="545"/>
      <c r="G157" s="546"/>
      <c r="H157" s="493"/>
      <c r="I157" s="488"/>
      <c r="J157" s="213"/>
    </row>
    <row r="158" spans="1:10" ht="12.75">
      <c r="A158" s="455"/>
      <c r="B158" s="178">
        <v>778</v>
      </c>
      <c r="C158" s="179" t="s">
        <v>129</v>
      </c>
      <c r="D158" s="550"/>
      <c r="E158" s="550"/>
      <c r="F158" s="545"/>
      <c r="G158" s="546"/>
      <c r="H158" s="76"/>
      <c r="I158" s="75"/>
      <c r="J158" s="200"/>
    </row>
    <row r="159" spans="1:10" ht="13.5" thickBot="1">
      <c r="A159" s="455"/>
      <c r="B159" s="178">
        <v>7781</v>
      </c>
      <c r="C159" s="180" t="s">
        <v>146</v>
      </c>
      <c r="D159" s="551"/>
      <c r="E159" s="551"/>
      <c r="F159" s="547"/>
      <c r="G159" s="548"/>
      <c r="H159" s="76"/>
      <c r="I159" s="75"/>
      <c r="J159" s="200"/>
    </row>
    <row r="160" spans="1:10" ht="12.75">
      <c r="A160" s="455"/>
      <c r="B160" s="494"/>
      <c r="C160" s="106"/>
      <c r="D160" s="121"/>
      <c r="E160" s="121"/>
      <c r="F160" s="95"/>
      <c r="G160" s="95"/>
      <c r="H160" s="76"/>
      <c r="I160" s="75"/>
      <c r="J160" s="200"/>
    </row>
    <row r="161" spans="1:10" ht="13.5" thickBot="1">
      <c r="A161" s="455"/>
      <c r="B161" s="181" t="s">
        <v>109</v>
      </c>
      <c r="C161" s="182"/>
      <c r="D161" s="412"/>
      <c r="E161" s="412"/>
      <c r="F161" s="177"/>
      <c r="G161" s="177"/>
      <c r="H161" s="76"/>
      <c r="I161" s="75"/>
      <c r="J161" s="200"/>
    </row>
    <row r="162" spans="1:10" ht="12.75">
      <c r="A162" s="455"/>
      <c r="B162" s="178">
        <v>7811</v>
      </c>
      <c r="C162" s="190" t="s">
        <v>110</v>
      </c>
      <c r="D162" s="549"/>
      <c r="E162" s="549"/>
      <c r="F162" s="541"/>
      <c r="G162" s="542"/>
      <c r="H162" s="76"/>
      <c r="I162" s="75"/>
      <c r="J162" s="200"/>
    </row>
    <row r="163" spans="1:10" ht="12.75">
      <c r="A163" s="455"/>
      <c r="B163" s="178">
        <v>7815</v>
      </c>
      <c r="C163" s="140" t="s">
        <v>111</v>
      </c>
      <c r="D163" s="550"/>
      <c r="E163" s="550"/>
      <c r="F163" s="545"/>
      <c r="G163" s="546"/>
      <c r="H163" s="76"/>
      <c r="I163" s="75"/>
      <c r="J163" s="200"/>
    </row>
    <row r="164" spans="1:10" ht="12.75">
      <c r="A164" s="455"/>
      <c r="B164" s="178">
        <v>7816</v>
      </c>
      <c r="C164" s="140" t="s">
        <v>112</v>
      </c>
      <c r="D164" s="550"/>
      <c r="E164" s="550"/>
      <c r="F164" s="545"/>
      <c r="G164" s="546"/>
      <c r="H164" s="76"/>
      <c r="I164" s="75"/>
      <c r="J164" s="200"/>
    </row>
    <row r="165" spans="1:10" s="26" customFormat="1" ht="12.75">
      <c r="A165" s="495"/>
      <c r="B165" s="178">
        <v>7817</v>
      </c>
      <c r="C165" s="140" t="s">
        <v>113</v>
      </c>
      <c r="D165" s="550"/>
      <c r="E165" s="550"/>
      <c r="F165" s="545"/>
      <c r="G165" s="546"/>
      <c r="H165" s="496"/>
      <c r="I165" s="78"/>
      <c r="J165" s="214"/>
    </row>
    <row r="166" spans="1:10" ht="12.75">
      <c r="A166" s="455"/>
      <c r="B166" s="178">
        <v>786</v>
      </c>
      <c r="C166" s="140" t="s">
        <v>114</v>
      </c>
      <c r="D166" s="550"/>
      <c r="E166" s="550"/>
      <c r="F166" s="545"/>
      <c r="G166" s="546"/>
      <c r="H166" s="76"/>
      <c r="I166" s="75"/>
      <c r="J166" s="200"/>
    </row>
    <row r="167" spans="1:10" ht="25.5">
      <c r="A167" s="455"/>
      <c r="B167" s="178">
        <v>787</v>
      </c>
      <c r="C167" s="140" t="s">
        <v>130</v>
      </c>
      <c r="D167" s="550"/>
      <c r="E167" s="550"/>
      <c r="F167" s="550"/>
      <c r="G167" s="546"/>
      <c r="H167" s="76"/>
      <c r="I167" s="75"/>
      <c r="J167" s="200"/>
    </row>
    <row r="168" spans="1:10" ht="12.75">
      <c r="A168" s="455"/>
      <c r="B168" s="178">
        <v>78725</v>
      </c>
      <c r="C168" s="191" t="s">
        <v>131</v>
      </c>
      <c r="D168" s="550"/>
      <c r="E168" s="550"/>
      <c r="F168" s="550"/>
      <c r="G168" s="546"/>
      <c r="H168" s="76"/>
      <c r="I168" s="75"/>
      <c r="J168" s="200"/>
    </row>
    <row r="169" spans="1:10" ht="25.5">
      <c r="A169" s="455"/>
      <c r="B169" s="501">
        <v>78741</v>
      </c>
      <c r="C169" s="146" t="s">
        <v>132</v>
      </c>
      <c r="D169" s="550"/>
      <c r="E169" s="550"/>
      <c r="F169" s="550"/>
      <c r="G169" s="546"/>
      <c r="H169" s="76"/>
      <c r="I169" s="75"/>
      <c r="J169" s="200"/>
    </row>
    <row r="170" spans="1:10" ht="12.75">
      <c r="A170" s="455"/>
      <c r="B170" s="438">
        <v>78742</v>
      </c>
      <c r="C170" s="146" t="s">
        <v>133</v>
      </c>
      <c r="D170" s="550"/>
      <c r="E170" s="550"/>
      <c r="F170" s="545"/>
      <c r="G170" s="546"/>
      <c r="H170" s="76"/>
      <c r="I170" s="75"/>
      <c r="J170" s="200"/>
    </row>
    <row r="171" spans="1:10" ht="12.75">
      <c r="A171" s="455"/>
      <c r="B171" s="438">
        <v>789</v>
      </c>
      <c r="C171" s="146" t="s">
        <v>355</v>
      </c>
      <c r="D171" s="550"/>
      <c r="E171" s="550"/>
      <c r="F171" s="545"/>
      <c r="G171" s="546"/>
      <c r="H171" s="76"/>
      <c r="I171" s="75"/>
      <c r="J171" s="200"/>
    </row>
    <row r="172" spans="1:10" ht="25.5">
      <c r="A172" s="455"/>
      <c r="B172" s="501">
        <v>78921</v>
      </c>
      <c r="C172" s="634" t="s">
        <v>356</v>
      </c>
      <c r="D172" s="635"/>
      <c r="E172" s="635"/>
      <c r="F172" s="636"/>
      <c r="G172" s="637"/>
      <c r="H172" s="76"/>
      <c r="I172" s="75"/>
      <c r="J172" s="200"/>
    </row>
    <row r="173" spans="1:10" ht="25.5">
      <c r="A173" s="455"/>
      <c r="B173" s="501">
        <v>78922</v>
      </c>
      <c r="C173" s="634" t="s">
        <v>357</v>
      </c>
      <c r="D173" s="635"/>
      <c r="E173" s="635"/>
      <c r="F173" s="636"/>
      <c r="G173" s="637"/>
      <c r="H173" s="76"/>
      <c r="I173" s="75"/>
      <c r="J173" s="200"/>
    </row>
    <row r="174" spans="1:10" ht="12" customHeight="1">
      <c r="A174" s="455"/>
      <c r="B174" s="632">
        <v>7895</v>
      </c>
      <c r="C174" s="634" t="s">
        <v>358</v>
      </c>
      <c r="D174" s="635"/>
      <c r="E174" s="635"/>
      <c r="F174" s="636"/>
      <c r="G174" s="637"/>
      <c r="H174" s="76"/>
      <c r="I174" s="75"/>
      <c r="J174" s="200"/>
    </row>
    <row r="175" spans="1:10" ht="13.5" thickBot="1">
      <c r="A175" s="455"/>
      <c r="B175" s="178">
        <v>79</v>
      </c>
      <c r="C175" s="105" t="s">
        <v>115</v>
      </c>
      <c r="D175" s="547"/>
      <c r="E175" s="547"/>
      <c r="F175" s="547"/>
      <c r="G175" s="548"/>
      <c r="H175" s="76"/>
      <c r="I175" s="77"/>
      <c r="J175" s="200"/>
    </row>
    <row r="176" spans="1:10" ht="13.5" thickBot="1">
      <c r="A176" s="455"/>
      <c r="B176" s="183"/>
      <c r="C176" s="184"/>
      <c r="D176" s="95"/>
      <c r="E176" s="95"/>
      <c r="F176" s="95"/>
      <c r="G176" s="95"/>
      <c r="H176" s="76"/>
      <c r="I176" s="77"/>
      <c r="J176" s="200"/>
    </row>
    <row r="177" spans="1:10" ht="14.25" thickBot="1" thickTop="1">
      <c r="A177" s="455"/>
      <c r="B177" s="497"/>
      <c r="C177" s="185" t="s">
        <v>90</v>
      </c>
      <c r="D177" s="252">
        <f>D151+SUM(D154:D159)+SUM(D162:D175)</f>
        <v>0</v>
      </c>
      <c r="E177" s="252">
        <f>E151+SUM(E154:E159)+SUM(E162:E175)</f>
        <v>0</v>
      </c>
      <c r="F177" s="252">
        <f>F151+SUM(F154:F159)+SUM(F162:F175)</f>
        <v>0</v>
      </c>
      <c r="G177" s="251">
        <f>G151+SUM(G154:G159)+SUM(G162:G175)</f>
        <v>0</v>
      </c>
      <c r="H177" s="76"/>
      <c r="I177" s="79"/>
      <c r="J177" s="200"/>
    </row>
    <row r="178" spans="1:10" ht="14.25" thickBot="1" thickTop="1">
      <c r="A178" s="455"/>
      <c r="B178" s="183"/>
      <c r="C178" s="186"/>
      <c r="D178" s="95"/>
      <c r="E178" s="95"/>
      <c r="F178" s="95"/>
      <c r="G178" s="95"/>
      <c r="H178" s="76"/>
      <c r="I178" s="78"/>
      <c r="J178" s="200"/>
    </row>
    <row r="179" spans="1:10" ht="14.25" thickBot="1" thickTop="1">
      <c r="A179" s="455"/>
      <c r="B179" s="187"/>
      <c r="C179" s="192" t="s">
        <v>41</v>
      </c>
      <c r="D179" s="252">
        <f>D122+D145+D177</f>
        <v>0</v>
      </c>
      <c r="E179" s="252">
        <f>E122+E145+E177</f>
        <v>0</v>
      </c>
      <c r="F179" s="252">
        <f>F122+F145+F177</f>
        <v>0</v>
      </c>
      <c r="G179" s="251">
        <f>G122+G145+G177</f>
        <v>0</v>
      </c>
      <c r="H179" s="76"/>
      <c r="I179" s="80"/>
      <c r="J179" s="200"/>
    </row>
    <row r="180" spans="1:10" ht="14.25" thickBot="1" thickTop="1">
      <c r="A180" s="455"/>
      <c r="B180" s="498"/>
      <c r="C180" s="184"/>
      <c r="D180" s="95"/>
      <c r="E180" s="95"/>
      <c r="F180" s="95"/>
      <c r="G180" s="95"/>
      <c r="H180" s="76"/>
      <c r="I180" s="81"/>
      <c r="J180" s="200"/>
    </row>
    <row r="181" spans="1:10" ht="14.25" thickBot="1" thickTop="1">
      <c r="A181" s="455"/>
      <c r="B181" s="484"/>
      <c r="C181" s="147" t="s">
        <v>135</v>
      </c>
      <c r="D181" s="252">
        <f>IF(D179-D105&gt;0,0,D105-D179)</f>
        <v>0</v>
      </c>
      <c r="E181" s="252">
        <f>IF(E179-E105&gt;0,0,E105-E179)</f>
        <v>0</v>
      </c>
      <c r="F181" s="253">
        <f>IF(F179-F105&gt;0,0,F105-F179)</f>
        <v>0</v>
      </c>
      <c r="G181" s="251">
        <f>IF(G179-G105&gt;0,0,G105-G179)</f>
        <v>0</v>
      </c>
      <c r="H181" s="76"/>
      <c r="I181" s="70"/>
      <c r="J181" s="200"/>
    </row>
    <row r="182" spans="1:10" ht="14.25" thickBot="1" thickTop="1">
      <c r="A182" s="455"/>
      <c r="B182" s="484"/>
      <c r="C182" s="475"/>
      <c r="D182" s="170"/>
      <c r="E182" s="170"/>
      <c r="F182" s="170"/>
      <c r="G182" s="170"/>
      <c r="H182" s="76"/>
      <c r="I182" s="75"/>
      <c r="J182" s="200"/>
    </row>
    <row r="183" spans="1:10" ht="14.25" thickBot="1" thickTop="1">
      <c r="A183" s="455"/>
      <c r="B183" s="484"/>
      <c r="C183" s="147" t="s">
        <v>206</v>
      </c>
      <c r="D183" s="252">
        <f>D179+D181</f>
        <v>0</v>
      </c>
      <c r="E183" s="252">
        <f>E179+E181</f>
        <v>0</v>
      </c>
      <c r="F183" s="253">
        <f>F179+F181</f>
        <v>0</v>
      </c>
      <c r="G183" s="251">
        <f>G179+G181</f>
        <v>0</v>
      </c>
      <c r="H183" s="76"/>
      <c r="I183" s="81"/>
      <c r="J183" s="200"/>
    </row>
    <row r="184" spans="1:10" ht="14.25" thickBot="1" thickTop="1">
      <c r="A184" s="455"/>
      <c r="B184" s="474"/>
      <c r="C184" s="474"/>
      <c r="D184" s="170"/>
      <c r="E184" s="170"/>
      <c r="F184" s="170"/>
      <c r="G184" s="170"/>
      <c r="H184" s="76"/>
      <c r="I184" s="81"/>
      <c r="J184" s="200"/>
    </row>
    <row r="185" spans="1:10" ht="13.5" thickTop="1">
      <c r="A185" s="455"/>
      <c r="B185" s="484"/>
      <c r="C185" s="330" t="s">
        <v>209</v>
      </c>
      <c r="D185" s="536"/>
      <c r="E185" s="537"/>
      <c r="F185" s="537"/>
      <c r="G185" s="538"/>
      <c r="H185" s="76"/>
      <c r="I185" s="75"/>
      <c r="J185" s="200"/>
    </row>
    <row r="186" spans="1:10" ht="13.5" thickBot="1">
      <c r="A186" s="455"/>
      <c r="B186" s="484"/>
      <c r="C186" s="329" t="s">
        <v>210</v>
      </c>
      <c r="D186" s="539"/>
      <c r="E186" s="539"/>
      <c r="F186" s="539"/>
      <c r="G186" s="540"/>
      <c r="H186" s="76"/>
      <c r="I186" s="75"/>
      <c r="J186" s="200"/>
    </row>
    <row r="187" spans="1:10" ht="13.5" customHeight="1" thickBot="1" thickTop="1">
      <c r="A187" s="499"/>
      <c r="B187" s="196"/>
      <c r="C187" s="197"/>
      <c r="D187" s="198"/>
      <c r="E187" s="198"/>
      <c r="F187" s="198"/>
      <c r="G187" s="198"/>
      <c r="H187" s="199"/>
      <c r="I187" s="195"/>
      <c r="J187" s="215"/>
    </row>
  </sheetData>
  <sheetProtection password="EAD6" sheet="1"/>
  <mergeCells count="19">
    <mergeCell ref="B2:C2"/>
    <mergeCell ref="D2:F2"/>
    <mergeCell ref="B3:C3"/>
    <mergeCell ref="D3:F3"/>
    <mergeCell ref="D125:E125"/>
    <mergeCell ref="F125:G125"/>
    <mergeCell ref="D12:E12"/>
    <mergeCell ref="F12:G12"/>
    <mergeCell ref="B10:I10"/>
    <mergeCell ref="D148:E148"/>
    <mergeCell ref="F148:G148"/>
    <mergeCell ref="B4:C4"/>
    <mergeCell ref="D4:F4"/>
    <mergeCell ref="D37:E37"/>
    <mergeCell ref="F37:G37"/>
    <mergeCell ref="D54:E54"/>
    <mergeCell ref="F54:G54"/>
    <mergeCell ref="D112:E112"/>
    <mergeCell ref="F112:G112"/>
  </mergeCells>
  <dataValidations count="1">
    <dataValidation type="decimal" operator="greaterThanOrEqual" allowBlank="1" showInputMessage="1" showErrorMessage="1" error="Veuillez saisir un nombre." sqref="D8:I8">
      <formula1>0</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55" r:id="rId1"/>
  <rowBreaks count="2" manualBreakCount="2">
    <brk id="53" max="9" man="1"/>
    <brk id="110" max="9" man="1"/>
  </rowBreaks>
</worksheet>
</file>

<file path=xl/worksheets/sheet2.xml><?xml version="1.0" encoding="utf-8"?>
<worksheet xmlns="http://schemas.openxmlformats.org/spreadsheetml/2006/main" xmlns:r="http://schemas.openxmlformats.org/officeDocument/2006/relationships">
  <sheetPr codeName="Feuil1">
    <tabColor rgb="FF92D050"/>
  </sheetPr>
  <dimension ref="A1:M162"/>
  <sheetViews>
    <sheetView showGridLines="0" tabSelected="1" workbookViewId="0" topLeftCell="A1">
      <selection activeCell="D1" sqref="D1"/>
    </sheetView>
  </sheetViews>
  <sheetFormatPr defaultColWidth="11.421875" defaultRowHeight="15"/>
  <cols>
    <col min="1" max="1" width="2.00390625" style="0" customWidth="1"/>
    <col min="2" max="2" width="4.28125" style="37" bestFit="1" customWidth="1"/>
    <col min="12" max="12" width="45.7109375" style="0" customWidth="1"/>
    <col min="13" max="13" width="2.8515625" style="0" customWidth="1"/>
  </cols>
  <sheetData>
    <row r="1" spans="1:13" s="37" customFormat="1" ht="15">
      <c r="A1" s="27"/>
      <c r="B1" s="642" t="s">
        <v>383</v>
      </c>
      <c r="C1" s="28"/>
      <c r="D1" s="28"/>
      <c r="E1" s="28"/>
      <c r="F1" s="28"/>
      <c r="G1" s="28"/>
      <c r="H1" s="28"/>
      <c r="I1" s="28"/>
      <c r="J1" s="28"/>
      <c r="K1" s="28"/>
      <c r="L1" s="28"/>
      <c r="M1" s="29"/>
    </row>
    <row r="2" spans="1:13" s="37" customFormat="1" ht="15.75">
      <c r="A2" s="30"/>
      <c r="B2" s="660" t="s">
        <v>291</v>
      </c>
      <c r="C2" s="660"/>
      <c r="D2" s="660"/>
      <c r="E2" s="660"/>
      <c r="F2" s="660"/>
      <c r="G2" s="660"/>
      <c r="H2" s="660"/>
      <c r="I2" s="660"/>
      <c r="J2" s="660"/>
      <c r="K2" s="660"/>
      <c r="L2" s="660"/>
      <c r="M2" s="31"/>
    </row>
    <row r="3" spans="1:13" s="37" customFormat="1" ht="15">
      <c r="A3" s="30"/>
      <c r="B3" s="32"/>
      <c r="C3" s="32"/>
      <c r="D3" s="32"/>
      <c r="E3" s="32"/>
      <c r="F3" s="32"/>
      <c r="G3" s="32"/>
      <c r="H3" s="32"/>
      <c r="I3" s="32"/>
      <c r="J3" s="32"/>
      <c r="K3" s="32"/>
      <c r="L3" s="32"/>
      <c r="M3" s="31"/>
    </row>
    <row r="4" spans="1:13" s="37" customFormat="1" ht="25.5" customHeight="1">
      <c r="A4" s="30"/>
      <c r="B4" s="32"/>
      <c r="C4" s="661" t="s">
        <v>359</v>
      </c>
      <c r="D4" s="661"/>
      <c r="E4" s="661"/>
      <c r="F4" s="661"/>
      <c r="G4" s="661"/>
      <c r="H4" s="661"/>
      <c r="I4" s="661"/>
      <c r="J4" s="661"/>
      <c r="K4" s="661"/>
      <c r="L4" s="661"/>
      <c r="M4" s="31"/>
    </row>
    <row r="5" spans="1:13" s="37" customFormat="1" ht="27" customHeight="1">
      <c r="A5" s="30"/>
      <c r="B5" s="32"/>
      <c r="C5" s="663" t="s">
        <v>373</v>
      </c>
      <c r="D5" s="663"/>
      <c r="E5" s="663"/>
      <c r="F5" s="663"/>
      <c r="G5" s="663"/>
      <c r="H5" s="663"/>
      <c r="I5" s="663"/>
      <c r="J5" s="663"/>
      <c r="K5" s="663"/>
      <c r="L5" s="663"/>
      <c r="M5" s="31"/>
    </row>
    <row r="6" spans="1:13" s="37" customFormat="1" ht="15">
      <c r="A6" s="30"/>
      <c r="B6" s="32"/>
      <c r="C6" s="32"/>
      <c r="D6" s="32"/>
      <c r="E6" s="32"/>
      <c r="F6" s="32"/>
      <c r="G6" s="32"/>
      <c r="H6" s="32"/>
      <c r="I6" s="32"/>
      <c r="J6" s="32"/>
      <c r="K6" s="32"/>
      <c r="L6" s="32"/>
      <c r="M6" s="31"/>
    </row>
    <row r="7" spans="1:13" s="37" customFormat="1" ht="15">
      <c r="A7" s="30"/>
      <c r="B7" s="32"/>
      <c r="C7" s="662" t="s">
        <v>365</v>
      </c>
      <c r="D7" s="662"/>
      <c r="E7" s="662"/>
      <c r="F7" s="662"/>
      <c r="G7" s="662"/>
      <c r="H7" s="662"/>
      <c r="I7" s="662"/>
      <c r="J7" s="662"/>
      <c r="K7" s="662"/>
      <c r="L7" s="662"/>
      <c r="M7" s="31"/>
    </row>
    <row r="8" spans="1:13" s="37" customFormat="1" ht="31.5" customHeight="1">
      <c r="A8" s="30"/>
      <c r="B8" s="32"/>
      <c r="C8" s="662" t="s">
        <v>374</v>
      </c>
      <c r="D8" s="662"/>
      <c r="E8" s="662"/>
      <c r="F8" s="662"/>
      <c r="G8" s="662"/>
      <c r="H8" s="662"/>
      <c r="I8" s="662"/>
      <c r="J8" s="662"/>
      <c r="K8" s="662"/>
      <c r="L8" s="662"/>
      <c r="M8" s="31"/>
    </row>
    <row r="9" spans="1:13" s="37" customFormat="1" ht="15">
      <c r="A9" s="30"/>
      <c r="B9" s="32"/>
      <c r="C9" s="581"/>
      <c r="D9" s="581"/>
      <c r="E9" s="581"/>
      <c r="F9" s="581"/>
      <c r="G9" s="581"/>
      <c r="H9" s="581"/>
      <c r="I9" s="581"/>
      <c r="J9" s="581"/>
      <c r="K9" s="581"/>
      <c r="L9" s="581"/>
      <c r="M9" s="31"/>
    </row>
    <row r="10" spans="1:13" s="37" customFormat="1" ht="199.5" customHeight="1">
      <c r="A10" s="30"/>
      <c r="B10" s="32"/>
      <c r="C10" s="662" t="s">
        <v>364</v>
      </c>
      <c r="D10" s="662"/>
      <c r="E10" s="662"/>
      <c r="F10" s="662"/>
      <c r="G10" s="662"/>
      <c r="H10" s="662"/>
      <c r="I10" s="662"/>
      <c r="J10" s="662"/>
      <c r="K10" s="662"/>
      <c r="L10" s="662"/>
      <c r="M10" s="31"/>
    </row>
    <row r="11" spans="1:13" s="37" customFormat="1" ht="15">
      <c r="A11" s="30"/>
      <c r="B11" s="32"/>
      <c r="C11" s="582"/>
      <c r="D11" s="582"/>
      <c r="E11" s="582"/>
      <c r="F11" s="582"/>
      <c r="G11" s="582"/>
      <c r="H11" s="582"/>
      <c r="I11" s="582"/>
      <c r="J11" s="582"/>
      <c r="K11" s="582"/>
      <c r="L11" s="582"/>
      <c r="M11" s="31"/>
    </row>
    <row r="12" spans="1:13" s="37" customFormat="1" ht="15">
      <c r="A12" s="583"/>
      <c r="B12" s="584" t="s">
        <v>292</v>
      </c>
      <c r="C12" s="585"/>
      <c r="D12" s="585"/>
      <c r="E12" s="585"/>
      <c r="F12" s="585"/>
      <c r="G12" s="586"/>
      <c r="H12" s="586"/>
      <c r="I12" s="586"/>
      <c r="J12" s="587"/>
      <c r="K12" s="587"/>
      <c r="L12" s="588"/>
      <c r="M12" s="31"/>
    </row>
    <row r="13" spans="1:13" s="37" customFormat="1" ht="15">
      <c r="A13" s="583"/>
      <c r="B13" s="589"/>
      <c r="C13" s="587"/>
      <c r="D13" s="587"/>
      <c r="E13" s="587"/>
      <c r="F13" s="587"/>
      <c r="G13" s="587"/>
      <c r="H13" s="587"/>
      <c r="I13" s="587"/>
      <c r="J13" s="587"/>
      <c r="K13" s="590"/>
      <c r="L13" s="588"/>
      <c r="M13" s="31"/>
    </row>
    <row r="14" spans="1:13" s="37" customFormat="1" ht="15">
      <c r="A14" s="583"/>
      <c r="B14" s="591" t="s">
        <v>293</v>
      </c>
      <c r="C14" s="592"/>
      <c r="D14" s="592"/>
      <c r="E14" s="593"/>
      <c r="F14" s="593"/>
      <c r="G14" s="593"/>
      <c r="H14" s="593"/>
      <c r="I14" s="593"/>
      <c r="J14" s="593"/>
      <c r="K14" s="594"/>
      <c r="L14" s="588"/>
      <c r="M14" s="31"/>
    </row>
    <row r="15" spans="1:13" s="37" customFormat="1" ht="15">
      <c r="A15" s="583"/>
      <c r="B15" s="656" t="s">
        <v>371</v>
      </c>
      <c r="C15" s="656"/>
      <c r="D15" s="656"/>
      <c r="E15" s="656"/>
      <c r="F15" s="656"/>
      <c r="G15" s="656"/>
      <c r="H15" s="656"/>
      <c r="I15" s="656"/>
      <c r="J15" s="656"/>
      <c r="K15" s="656"/>
      <c r="L15" s="656"/>
      <c r="M15" s="31"/>
    </row>
    <row r="16" spans="1:13" s="37" customFormat="1" ht="15">
      <c r="A16" s="583"/>
      <c r="B16" s="658" t="s">
        <v>372</v>
      </c>
      <c r="C16" s="658"/>
      <c r="D16" s="658"/>
      <c r="E16" s="658"/>
      <c r="F16" s="658"/>
      <c r="G16" s="658"/>
      <c r="H16" s="658"/>
      <c r="I16" s="658"/>
      <c r="J16" s="658"/>
      <c r="K16" s="658"/>
      <c r="L16" s="595"/>
      <c r="M16" s="31"/>
    </row>
    <row r="17" spans="1:13" s="37" customFormat="1" ht="15">
      <c r="A17" s="583"/>
      <c r="B17" s="658" t="s">
        <v>294</v>
      </c>
      <c r="C17" s="658"/>
      <c r="D17" s="658"/>
      <c r="E17" s="658"/>
      <c r="F17" s="658"/>
      <c r="G17" s="658"/>
      <c r="H17" s="658"/>
      <c r="I17" s="658"/>
      <c r="J17" s="658"/>
      <c r="K17" s="658"/>
      <c r="L17" s="588"/>
      <c r="M17" s="31"/>
    </row>
    <row r="18" spans="1:13" s="37" customFormat="1" ht="15">
      <c r="A18" s="583"/>
      <c r="B18" s="595"/>
      <c r="C18" s="595"/>
      <c r="D18" s="595"/>
      <c r="E18" s="595"/>
      <c r="F18" s="595"/>
      <c r="G18" s="595"/>
      <c r="H18" s="595"/>
      <c r="I18" s="595"/>
      <c r="J18" s="596"/>
      <c r="K18" s="596"/>
      <c r="L18" s="588"/>
      <c r="M18" s="31"/>
    </row>
    <row r="19" spans="1:13" s="37" customFormat="1" ht="15">
      <c r="A19" s="583"/>
      <c r="B19" s="597" t="s">
        <v>295</v>
      </c>
      <c r="C19" s="595"/>
      <c r="D19" s="595"/>
      <c r="E19" s="595"/>
      <c r="F19" s="595"/>
      <c r="G19" s="595"/>
      <c r="H19" s="595"/>
      <c r="I19" s="595"/>
      <c r="J19" s="596"/>
      <c r="K19" s="596"/>
      <c r="L19" s="588"/>
      <c r="M19" s="31"/>
    </row>
    <row r="20" spans="1:13" s="37" customFormat="1" ht="15">
      <c r="A20" s="583"/>
      <c r="B20" s="598" t="s">
        <v>296</v>
      </c>
      <c r="C20" s="595"/>
      <c r="D20" s="595"/>
      <c r="E20" s="595"/>
      <c r="F20" s="595"/>
      <c r="G20" s="595"/>
      <c r="H20" s="595"/>
      <c r="I20" s="595"/>
      <c r="J20" s="596"/>
      <c r="K20" s="596"/>
      <c r="L20" s="588"/>
      <c r="M20" s="31"/>
    </row>
    <row r="21" spans="1:13" s="37" customFormat="1" ht="25.5" customHeight="1">
      <c r="A21" s="583"/>
      <c r="B21" s="649" t="s">
        <v>297</v>
      </c>
      <c r="C21" s="649"/>
      <c r="D21" s="649"/>
      <c r="E21" s="649"/>
      <c r="F21" s="649"/>
      <c r="G21" s="649"/>
      <c r="H21" s="649"/>
      <c r="I21" s="649"/>
      <c r="J21" s="649"/>
      <c r="K21" s="649"/>
      <c r="L21" s="649"/>
      <c r="M21" s="31"/>
    </row>
    <row r="22" spans="1:13" s="37" customFormat="1" ht="15">
      <c r="A22" s="583"/>
      <c r="B22" s="599"/>
      <c r="C22" s="599"/>
      <c r="D22" s="599"/>
      <c r="E22" s="599"/>
      <c r="F22" s="599"/>
      <c r="G22" s="599"/>
      <c r="H22" s="599"/>
      <c r="I22" s="599"/>
      <c r="J22" s="599"/>
      <c r="K22" s="599"/>
      <c r="L22" s="599"/>
      <c r="M22" s="31"/>
    </row>
    <row r="23" spans="1:13" s="37" customFormat="1" ht="25.5" customHeight="1">
      <c r="A23" s="583"/>
      <c r="B23" s="649" t="s">
        <v>298</v>
      </c>
      <c r="C23" s="649"/>
      <c r="D23" s="649"/>
      <c r="E23" s="649"/>
      <c r="F23" s="649"/>
      <c r="G23" s="649"/>
      <c r="H23" s="649"/>
      <c r="I23" s="649"/>
      <c r="J23" s="649"/>
      <c r="K23" s="649"/>
      <c r="L23" s="649"/>
      <c r="M23" s="31"/>
    </row>
    <row r="24" spans="1:13" s="37" customFormat="1" ht="15">
      <c r="A24" s="30"/>
      <c r="B24" s="32"/>
      <c r="C24" s="32"/>
      <c r="D24" s="32"/>
      <c r="E24" s="32"/>
      <c r="F24" s="32"/>
      <c r="G24" s="32"/>
      <c r="H24" s="32"/>
      <c r="I24" s="32"/>
      <c r="J24" s="32"/>
      <c r="K24" s="32"/>
      <c r="L24" s="32"/>
      <c r="M24" s="31"/>
    </row>
    <row r="25" spans="1:13" s="37" customFormat="1" ht="15">
      <c r="A25" s="30"/>
      <c r="B25" s="584" t="s">
        <v>299</v>
      </c>
      <c r="C25" s="584"/>
      <c r="D25" s="585"/>
      <c r="E25" s="585"/>
      <c r="F25" s="585"/>
      <c r="G25" s="585"/>
      <c r="H25" s="587"/>
      <c r="I25" s="587"/>
      <c r="J25" s="587"/>
      <c r="K25" s="587"/>
      <c r="L25" s="587"/>
      <c r="M25" s="31"/>
    </row>
    <row r="26" spans="1:13" s="37" customFormat="1" ht="15">
      <c r="A26" s="30"/>
      <c r="B26" s="32"/>
      <c r="C26" s="589"/>
      <c r="D26" s="587"/>
      <c r="E26" s="587"/>
      <c r="F26" s="587"/>
      <c r="G26" s="587"/>
      <c r="H26" s="587"/>
      <c r="I26" s="587"/>
      <c r="J26" s="587"/>
      <c r="K26" s="587"/>
      <c r="L26" s="587"/>
      <c r="M26" s="31"/>
    </row>
    <row r="27" spans="1:13" s="37" customFormat="1" ht="15">
      <c r="A27" s="30"/>
      <c r="B27" s="32"/>
      <c r="C27" s="651" t="s">
        <v>300</v>
      </c>
      <c r="D27" s="651"/>
      <c r="E27" s="651"/>
      <c r="F27" s="651"/>
      <c r="G27" s="651"/>
      <c r="H27" s="651"/>
      <c r="I27" s="651"/>
      <c r="J27" s="651"/>
      <c r="K27" s="651"/>
      <c r="L27" s="651"/>
      <c r="M27" s="31"/>
    </row>
    <row r="28" spans="1:13" s="37" customFormat="1" ht="15">
      <c r="A28" s="30"/>
      <c r="B28" s="32"/>
      <c r="C28" s="659" t="s">
        <v>301</v>
      </c>
      <c r="D28" s="659"/>
      <c r="E28" s="659"/>
      <c r="F28" s="659"/>
      <c r="G28" s="659"/>
      <c r="H28" s="659"/>
      <c r="I28" s="659"/>
      <c r="J28" s="659"/>
      <c r="K28" s="659"/>
      <c r="L28" s="659"/>
      <c r="M28" s="31"/>
    </row>
    <row r="29" spans="1:13" s="37" customFormat="1" ht="15">
      <c r="A29" s="30"/>
      <c r="B29" s="32"/>
      <c r="C29" s="600" t="s">
        <v>302</v>
      </c>
      <c r="D29" s="587"/>
      <c r="E29" s="587"/>
      <c r="F29" s="587"/>
      <c r="G29" s="587"/>
      <c r="H29" s="587"/>
      <c r="I29" s="587"/>
      <c r="J29" s="587"/>
      <c r="K29" s="587"/>
      <c r="L29" s="587"/>
      <c r="M29" s="31"/>
    </row>
    <row r="30" spans="1:13" s="37" customFormat="1" ht="15">
      <c r="A30" s="30"/>
      <c r="B30" s="32"/>
      <c r="C30" s="651" t="s">
        <v>303</v>
      </c>
      <c r="D30" s="651"/>
      <c r="E30" s="651"/>
      <c r="F30" s="651"/>
      <c r="G30" s="651"/>
      <c r="H30" s="651"/>
      <c r="I30" s="651"/>
      <c r="J30" s="651"/>
      <c r="K30" s="651"/>
      <c r="L30" s="651"/>
      <c r="M30" s="31"/>
    </row>
    <row r="31" spans="1:13" s="37" customFormat="1" ht="15">
      <c r="A31" s="30"/>
      <c r="B31" s="32"/>
      <c r="C31" s="651" t="s">
        <v>304</v>
      </c>
      <c r="D31" s="651"/>
      <c r="E31" s="651"/>
      <c r="F31" s="651"/>
      <c r="G31" s="651"/>
      <c r="H31" s="651"/>
      <c r="I31" s="651"/>
      <c r="J31" s="651"/>
      <c r="K31" s="651"/>
      <c r="L31" s="651"/>
      <c r="M31" s="31"/>
    </row>
    <row r="32" spans="1:13" s="37" customFormat="1" ht="15">
      <c r="A32" s="30"/>
      <c r="B32" s="32"/>
      <c r="C32" s="589"/>
      <c r="D32" s="587"/>
      <c r="E32" s="587"/>
      <c r="F32" s="587"/>
      <c r="G32" s="587"/>
      <c r="H32" s="587"/>
      <c r="I32" s="587"/>
      <c r="J32" s="587"/>
      <c r="K32" s="587"/>
      <c r="L32" s="587"/>
      <c r="M32" s="31"/>
    </row>
    <row r="33" spans="1:13" s="37" customFormat="1" ht="15">
      <c r="A33" s="30"/>
      <c r="B33" s="32"/>
      <c r="C33" s="648" t="s">
        <v>305</v>
      </c>
      <c r="D33" s="648"/>
      <c r="E33" s="648"/>
      <c r="F33" s="648"/>
      <c r="G33" s="648"/>
      <c r="H33" s="648"/>
      <c r="I33" s="648"/>
      <c r="J33" s="648"/>
      <c r="K33" s="648"/>
      <c r="L33" s="648"/>
      <c r="M33" s="31"/>
    </row>
    <row r="34" spans="1:13" s="37" customFormat="1" ht="15">
      <c r="A34" s="30"/>
      <c r="B34" s="32"/>
      <c r="C34" s="600" t="s">
        <v>306</v>
      </c>
      <c r="D34" s="600"/>
      <c r="E34" s="600"/>
      <c r="F34" s="600"/>
      <c r="G34" s="600"/>
      <c r="H34" s="600"/>
      <c r="I34" s="600"/>
      <c r="J34" s="600"/>
      <c r="K34" s="600"/>
      <c r="L34" s="600"/>
      <c r="M34" s="31"/>
    </row>
    <row r="35" spans="1:13" s="37" customFormat="1" ht="15">
      <c r="A35" s="30"/>
      <c r="B35" s="32"/>
      <c r="C35" s="601" t="s">
        <v>307</v>
      </c>
      <c r="D35" s="600"/>
      <c r="E35" s="600"/>
      <c r="F35" s="600"/>
      <c r="G35" s="600"/>
      <c r="H35" s="600"/>
      <c r="I35" s="600"/>
      <c r="J35" s="600"/>
      <c r="K35" s="600"/>
      <c r="L35" s="600"/>
      <c r="M35" s="31"/>
    </row>
    <row r="36" spans="1:13" s="37" customFormat="1" ht="15.75">
      <c r="A36" s="30"/>
      <c r="B36" s="32"/>
      <c r="C36" s="601" t="s">
        <v>308</v>
      </c>
      <c r="D36" s="600"/>
      <c r="E36" s="600"/>
      <c r="F36" s="600"/>
      <c r="G36" s="600"/>
      <c r="H36" s="600"/>
      <c r="I36" s="600"/>
      <c r="J36" s="600"/>
      <c r="K36" s="600"/>
      <c r="L36" s="600"/>
      <c r="M36" s="31"/>
    </row>
    <row r="37" spans="1:13" s="37" customFormat="1" ht="15">
      <c r="A37" s="30"/>
      <c r="B37" s="32"/>
      <c r="C37" s="655" t="s">
        <v>309</v>
      </c>
      <c r="D37" s="655"/>
      <c r="E37" s="655"/>
      <c r="F37" s="655"/>
      <c r="G37" s="655"/>
      <c r="H37" s="655"/>
      <c r="I37" s="655"/>
      <c r="J37" s="655"/>
      <c r="K37" s="655"/>
      <c r="L37" s="655"/>
      <c r="M37" s="31"/>
    </row>
    <row r="38" spans="1:13" s="37" customFormat="1" ht="15">
      <c r="A38" s="30"/>
      <c r="B38" s="32"/>
      <c r="C38" s="600" t="s">
        <v>310</v>
      </c>
      <c r="D38" s="600"/>
      <c r="E38" s="600"/>
      <c r="F38" s="600"/>
      <c r="G38" s="600"/>
      <c r="H38" s="600"/>
      <c r="I38" s="600"/>
      <c r="J38" s="600"/>
      <c r="K38" s="600"/>
      <c r="L38" s="600"/>
      <c r="M38" s="31"/>
    </row>
    <row r="39" spans="1:13" s="37" customFormat="1" ht="15">
      <c r="A39" s="30"/>
      <c r="B39" s="32"/>
      <c r="C39" s="601" t="s">
        <v>311</v>
      </c>
      <c r="D39" s="600"/>
      <c r="E39" s="600"/>
      <c r="F39" s="600"/>
      <c r="G39" s="600"/>
      <c r="H39" s="600"/>
      <c r="I39" s="600"/>
      <c r="J39" s="600"/>
      <c r="K39" s="600"/>
      <c r="L39" s="600"/>
      <c r="M39" s="31"/>
    </row>
    <row r="40" spans="1:13" s="37" customFormat="1" ht="15.75">
      <c r="A40" s="30"/>
      <c r="B40" s="32"/>
      <c r="C40" s="601" t="s">
        <v>308</v>
      </c>
      <c r="D40" s="600"/>
      <c r="E40" s="600"/>
      <c r="F40" s="600"/>
      <c r="G40" s="600"/>
      <c r="H40" s="600"/>
      <c r="I40" s="600"/>
      <c r="J40" s="600"/>
      <c r="K40" s="600"/>
      <c r="L40" s="600"/>
      <c r="M40" s="31"/>
    </row>
    <row r="41" spans="1:13" s="37" customFormat="1" ht="15">
      <c r="A41" s="30"/>
      <c r="B41" s="32"/>
      <c r="C41" s="601" t="s">
        <v>312</v>
      </c>
      <c r="D41" s="600"/>
      <c r="E41" s="600"/>
      <c r="F41" s="600"/>
      <c r="G41" s="600"/>
      <c r="H41" s="600"/>
      <c r="I41" s="600"/>
      <c r="J41" s="600"/>
      <c r="K41" s="600"/>
      <c r="L41" s="600"/>
      <c r="M41" s="31"/>
    </row>
    <row r="42" spans="1:13" s="37" customFormat="1" ht="15">
      <c r="A42" s="30"/>
      <c r="B42" s="32"/>
      <c r="C42" s="600" t="s">
        <v>313</v>
      </c>
      <c r="D42" s="600"/>
      <c r="E42" s="600"/>
      <c r="F42" s="600"/>
      <c r="G42" s="600"/>
      <c r="H42" s="600"/>
      <c r="I42" s="600"/>
      <c r="J42" s="600"/>
      <c r="K42" s="600"/>
      <c r="L42" s="600"/>
      <c r="M42" s="31"/>
    </row>
    <row r="43" spans="1:13" s="37" customFormat="1" ht="15">
      <c r="A43" s="30"/>
      <c r="B43" s="32"/>
      <c r="C43" s="600"/>
      <c r="D43" s="600"/>
      <c r="E43" s="600"/>
      <c r="F43" s="600"/>
      <c r="G43" s="600"/>
      <c r="H43" s="600"/>
      <c r="I43" s="600"/>
      <c r="J43" s="600"/>
      <c r="K43" s="600"/>
      <c r="L43" s="600"/>
      <c r="M43" s="31"/>
    </row>
    <row r="44" spans="1:13" s="37" customFormat="1" ht="15">
      <c r="A44" s="30"/>
      <c r="B44" s="32"/>
      <c r="C44" s="600" t="s">
        <v>370</v>
      </c>
      <c r="D44" s="600"/>
      <c r="E44" s="600"/>
      <c r="F44" s="600"/>
      <c r="G44" s="600"/>
      <c r="H44" s="600"/>
      <c r="I44" s="600"/>
      <c r="J44" s="600"/>
      <c r="K44" s="600"/>
      <c r="L44" s="600"/>
      <c r="M44" s="31"/>
    </row>
    <row r="45" spans="1:13" s="37" customFormat="1" ht="25.5" customHeight="1">
      <c r="A45" s="30"/>
      <c r="B45" s="32"/>
      <c r="C45" s="656" t="s">
        <v>314</v>
      </c>
      <c r="D45" s="657"/>
      <c r="E45" s="657"/>
      <c r="F45" s="657"/>
      <c r="G45" s="657"/>
      <c r="H45" s="657"/>
      <c r="I45" s="657"/>
      <c r="J45" s="657"/>
      <c r="K45" s="657"/>
      <c r="L45" s="657"/>
      <c r="M45" s="31"/>
    </row>
    <row r="46" spans="1:13" s="37" customFormat="1" ht="15">
      <c r="A46" s="30"/>
      <c r="B46" s="649" t="s">
        <v>315</v>
      </c>
      <c r="C46" s="649"/>
      <c r="D46" s="649"/>
      <c r="E46" s="649"/>
      <c r="F46" s="649"/>
      <c r="G46" s="649"/>
      <c r="H46" s="649"/>
      <c r="I46" s="649"/>
      <c r="J46" s="649"/>
      <c r="K46" s="649"/>
      <c r="L46" s="649"/>
      <c r="M46" s="31"/>
    </row>
    <row r="47" spans="1:13" s="37" customFormat="1" ht="15">
      <c r="A47" s="30"/>
      <c r="B47" s="649" t="s">
        <v>316</v>
      </c>
      <c r="C47" s="649"/>
      <c r="D47" s="649"/>
      <c r="E47" s="649"/>
      <c r="F47" s="649"/>
      <c r="G47" s="649"/>
      <c r="H47" s="649"/>
      <c r="I47" s="649"/>
      <c r="J47" s="649"/>
      <c r="K47" s="649"/>
      <c r="L47" s="649"/>
      <c r="M47" s="650"/>
    </row>
    <row r="48" spans="1:13" s="37" customFormat="1" ht="15">
      <c r="A48" s="30"/>
      <c r="B48" s="649" t="s">
        <v>317</v>
      </c>
      <c r="C48" s="649"/>
      <c r="D48" s="649"/>
      <c r="E48" s="649"/>
      <c r="F48" s="649"/>
      <c r="G48" s="649"/>
      <c r="H48" s="649"/>
      <c r="I48" s="649"/>
      <c r="J48" s="649"/>
      <c r="K48" s="649"/>
      <c r="L48" s="32"/>
      <c r="M48" s="31"/>
    </row>
    <row r="49" spans="1:13" s="37" customFormat="1" ht="15">
      <c r="A49" s="30"/>
      <c r="B49" s="32"/>
      <c r="C49" s="600"/>
      <c r="D49" s="600"/>
      <c r="E49" s="600"/>
      <c r="F49" s="600"/>
      <c r="G49" s="600"/>
      <c r="H49" s="600"/>
      <c r="I49" s="600"/>
      <c r="J49" s="600"/>
      <c r="K49" s="600"/>
      <c r="L49" s="600"/>
      <c r="M49" s="31"/>
    </row>
    <row r="50" spans="1:13" s="37" customFormat="1" ht="15">
      <c r="A50" s="30"/>
      <c r="B50" s="584" t="s">
        <v>318</v>
      </c>
      <c r="C50" s="584"/>
      <c r="D50" s="584"/>
      <c r="E50" s="584"/>
      <c r="F50" s="584"/>
      <c r="G50" s="584"/>
      <c r="H50" s="587"/>
      <c r="I50" s="587"/>
      <c r="J50" s="587"/>
      <c r="K50" s="587"/>
      <c r="L50" s="587"/>
      <c r="M50" s="31"/>
    </row>
    <row r="51" spans="1:13" s="37" customFormat="1" ht="28.5" customHeight="1">
      <c r="A51" s="30"/>
      <c r="B51" s="654" t="s">
        <v>341</v>
      </c>
      <c r="C51" s="654"/>
      <c r="D51" s="654"/>
      <c r="E51" s="654"/>
      <c r="F51" s="654"/>
      <c r="G51" s="654"/>
      <c r="H51" s="654"/>
      <c r="I51" s="654"/>
      <c r="J51" s="654"/>
      <c r="K51" s="654"/>
      <c r="L51" s="654"/>
      <c r="M51" s="31"/>
    </row>
    <row r="52" spans="1:13" s="37" customFormat="1" ht="15">
      <c r="A52" s="602"/>
      <c r="B52" s="603" t="s">
        <v>319</v>
      </c>
      <c r="C52" s="587"/>
      <c r="D52" s="603"/>
      <c r="E52" s="603"/>
      <c r="F52" s="603"/>
      <c r="G52" s="603"/>
      <c r="H52" s="603"/>
      <c r="I52" s="603"/>
      <c r="J52" s="603"/>
      <c r="K52" s="603"/>
      <c r="L52" s="603"/>
      <c r="M52" s="604"/>
    </row>
    <row r="53" spans="1:13" s="37" customFormat="1" ht="15">
      <c r="A53" s="30"/>
      <c r="B53" s="605" t="s">
        <v>369</v>
      </c>
      <c r="C53" s="603"/>
      <c r="D53" s="603"/>
      <c r="E53" s="587"/>
      <c r="F53" s="587"/>
      <c r="G53" s="587"/>
      <c r="H53" s="587"/>
      <c r="I53" s="587"/>
      <c r="J53" s="587"/>
      <c r="K53" s="587"/>
      <c r="L53" s="32"/>
      <c r="M53" s="604"/>
    </row>
    <row r="54" spans="1:13" s="37" customFormat="1" ht="24.75" customHeight="1">
      <c r="A54" s="30"/>
      <c r="B54" s="651" t="s">
        <v>342</v>
      </c>
      <c r="C54" s="651"/>
      <c r="D54" s="651"/>
      <c r="E54" s="651"/>
      <c r="F54" s="651"/>
      <c r="G54" s="651"/>
      <c r="H54" s="651"/>
      <c r="I54" s="651"/>
      <c r="J54" s="651"/>
      <c r="K54" s="651"/>
      <c r="L54" s="651"/>
      <c r="M54" s="604"/>
    </row>
    <row r="55" spans="1:13" s="37" customFormat="1" ht="15">
      <c r="A55" s="30"/>
      <c r="B55" s="605" t="s">
        <v>320</v>
      </c>
      <c r="C55" s="603"/>
      <c r="D55" s="603"/>
      <c r="E55" s="587"/>
      <c r="F55" s="587"/>
      <c r="G55" s="587"/>
      <c r="H55" s="587"/>
      <c r="I55" s="587"/>
      <c r="J55" s="587"/>
      <c r="K55" s="587"/>
      <c r="L55" s="32"/>
      <c r="M55" s="604"/>
    </row>
    <row r="56" spans="1:13" s="37" customFormat="1" ht="15">
      <c r="A56" s="30"/>
      <c r="B56" s="605" t="s">
        <v>376</v>
      </c>
      <c r="C56" s="603"/>
      <c r="D56" s="603"/>
      <c r="E56" s="587"/>
      <c r="F56" s="587"/>
      <c r="G56" s="587"/>
      <c r="H56" s="587"/>
      <c r="I56" s="587"/>
      <c r="J56" s="587"/>
      <c r="K56" s="587"/>
      <c r="L56" s="32"/>
      <c r="M56" s="604"/>
    </row>
    <row r="57" spans="1:13" s="37" customFormat="1" ht="15">
      <c r="A57" s="30"/>
      <c r="B57" s="605" t="s">
        <v>377</v>
      </c>
      <c r="C57" s="603"/>
      <c r="D57" s="603"/>
      <c r="E57" s="587"/>
      <c r="F57" s="587"/>
      <c r="G57" s="587"/>
      <c r="H57" s="587"/>
      <c r="I57" s="587"/>
      <c r="J57" s="587"/>
      <c r="K57" s="587"/>
      <c r="L57" s="32"/>
      <c r="M57" s="604"/>
    </row>
    <row r="58" spans="1:13" s="37" customFormat="1" ht="15">
      <c r="A58" s="30"/>
      <c r="B58" s="605" t="s">
        <v>379</v>
      </c>
      <c r="C58" s="603"/>
      <c r="D58" s="603"/>
      <c r="E58" s="587"/>
      <c r="F58" s="587"/>
      <c r="G58" s="587"/>
      <c r="H58" s="587"/>
      <c r="I58" s="587"/>
      <c r="J58" s="587"/>
      <c r="K58" s="587"/>
      <c r="L58" s="32"/>
      <c r="M58" s="604"/>
    </row>
    <row r="59" spans="1:13" s="37" customFormat="1" ht="24.75" customHeight="1">
      <c r="A59" s="602"/>
      <c r="B59" s="651" t="s">
        <v>343</v>
      </c>
      <c r="C59" s="651"/>
      <c r="D59" s="651"/>
      <c r="E59" s="651"/>
      <c r="F59" s="651"/>
      <c r="G59" s="651"/>
      <c r="H59" s="651"/>
      <c r="I59" s="651"/>
      <c r="J59" s="651"/>
      <c r="K59" s="651"/>
      <c r="L59" s="651"/>
      <c r="M59" s="604"/>
    </row>
    <row r="60" spans="1:13" s="37" customFormat="1" ht="15">
      <c r="A60" s="30"/>
      <c r="B60" s="32"/>
      <c r="C60" s="587"/>
      <c r="D60" s="587"/>
      <c r="E60" s="587"/>
      <c r="F60" s="587"/>
      <c r="G60" s="587"/>
      <c r="H60" s="587"/>
      <c r="I60" s="587"/>
      <c r="J60" s="587"/>
      <c r="K60" s="587"/>
      <c r="L60" s="587"/>
      <c r="M60" s="31"/>
    </row>
    <row r="61" spans="1:13" s="37" customFormat="1" ht="15">
      <c r="A61" s="30"/>
      <c r="B61" s="584" t="s">
        <v>321</v>
      </c>
      <c r="C61" s="584"/>
      <c r="D61" s="584"/>
      <c r="E61" s="584"/>
      <c r="F61" s="584"/>
      <c r="G61" s="584"/>
      <c r="H61" s="587"/>
      <c r="I61" s="587"/>
      <c r="J61" s="587"/>
      <c r="K61" s="587"/>
      <c r="L61" s="587"/>
      <c r="M61" s="31"/>
    </row>
    <row r="62" spans="1:13" s="37" customFormat="1" ht="15">
      <c r="A62" s="30"/>
      <c r="B62" s="32"/>
      <c r="C62" s="587"/>
      <c r="D62" s="587"/>
      <c r="E62" s="587"/>
      <c r="F62" s="587"/>
      <c r="G62" s="587"/>
      <c r="H62" s="587"/>
      <c r="I62" s="587"/>
      <c r="J62" s="587"/>
      <c r="K62" s="587"/>
      <c r="L62" s="587"/>
      <c r="M62" s="31"/>
    </row>
    <row r="63" spans="1:13" s="37" customFormat="1" ht="25.5" customHeight="1">
      <c r="A63" s="30"/>
      <c r="B63" s="32"/>
      <c r="C63" s="652" t="s">
        <v>344</v>
      </c>
      <c r="D63" s="652"/>
      <c r="E63" s="652"/>
      <c r="F63" s="652"/>
      <c r="G63" s="652"/>
      <c r="H63" s="652"/>
      <c r="I63" s="652"/>
      <c r="J63" s="652"/>
      <c r="K63" s="652"/>
      <c r="L63" s="652"/>
      <c r="M63" s="31"/>
    </row>
    <row r="64" spans="1:13" s="37" customFormat="1" ht="15">
      <c r="A64" s="30"/>
      <c r="B64" s="32"/>
      <c r="C64" s="653"/>
      <c r="D64" s="648"/>
      <c r="E64" s="648"/>
      <c r="F64" s="648"/>
      <c r="G64" s="648"/>
      <c r="H64" s="648"/>
      <c r="I64" s="648"/>
      <c r="J64" s="648"/>
      <c r="K64" s="648"/>
      <c r="L64" s="648"/>
      <c r="M64" s="31"/>
    </row>
    <row r="65" spans="1:13" s="37" customFormat="1" ht="25.5" customHeight="1">
      <c r="A65" s="30"/>
      <c r="B65" s="32"/>
      <c r="C65" s="648" t="s">
        <v>322</v>
      </c>
      <c r="D65" s="648"/>
      <c r="E65" s="648"/>
      <c r="F65" s="648"/>
      <c r="G65" s="648"/>
      <c r="H65" s="648"/>
      <c r="I65" s="648"/>
      <c r="J65" s="648"/>
      <c r="K65" s="648"/>
      <c r="L65" s="648"/>
      <c r="M65" s="31"/>
    </row>
    <row r="66" spans="1:13" s="37" customFormat="1" ht="15">
      <c r="A66" s="30"/>
      <c r="B66" s="32"/>
      <c r="C66" s="648" t="s">
        <v>323</v>
      </c>
      <c r="D66" s="648"/>
      <c r="E66" s="648"/>
      <c r="F66" s="648"/>
      <c r="G66" s="648"/>
      <c r="H66" s="648"/>
      <c r="I66" s="648"/>
      <c r="J66" s="648"/>
      <c r="K66" s="648"/>
      <c r="L66" s="648"/>
      <c r="M66" s="31"/>
    </row>
    <row r="67" spans="1:13" s="37" customFormat="1" ht="15">
      <c r="A67" s="30"/>
      <c r="B67" s="32"/>
      <c r="C67" s="648"/>
      <c r="D67" s="648"/>
      <c r="E67" s="648"/>
      <c r="F67" s="648"/>
      <c r="G67" s="648"/>
      <c r="H67" s="648"/>
      <c r="I67" s="648"/>
      <c r="J67" s="648"/>
      <c r="K67" s="648"/>
      <c r="L67" s="648"/>
      <c r="M67" s="31"/>
    </row>
    <row r="68" spans="1:13" s="37" customFormat="1" ht="15">
      <c r="A68" s="30"/>
      <c r="B68" s="32"/>
      <c r="C68" s="443"/>
      <c r="D68" s="443"/>
      <c r="E68" s="443"/>
      <c r="F68" s="443"/>
      <c r="G68" s="443"/>
      <c r="H68" s="443"/>
      <c r="I68" s="443"/>
      <c r="J68" s="443"/>
      <c r="K68" s="443"/>
      <c r="L68" s="443"/>
      <c r="M68" s="31"/>
    </row>
    <row r="69" spans="1:13" s="37" customFormat="1" ht="15.75" thickBot="1">
      <c r="A69" s="34"/>
      <c r="B69" s="35"/>
      <c r="C69" s="35"/>
      <c r="D69" s="35"/>
      <c r="E69" s="35"/>
      <c r="F69" s="35"/>
      <c r="G69" s="35"/>
      <c r="H69" s="35"/>
      <c r="I69" s="35"/>
      <c r="J69" s="35"/>
      <c r="K69" s="35"/>
      <c r="L69" s="35"/>
      <c r="M69" s="36"/>
    </row>
    <row r="70" s="37" customFormat="1" ht="15.75" thickBot="1"/>
    <row r="71" spans="1:13" s="37" customFormat="1" ht="15">
      <c r="A71" s="27"/>
      <c r="B71" s="28"/>
      <c r="C71" s="28"/>
      <c r="D71" s="28"/>
      <c r="E71" s="28"/>
      <c r="F71" s="28"/>
      <c r="G71" s="28"/>
      <c r="H71" s="28"/>
      <c r="I71" s="28"/>
      <c r="J71" s="28"/>
      <c r="K71" s="28"/>
      <c r="L71" s="28"/>
      <c r="M71" s="29"/>
    </row>
    <row r="72" spans="1:13" s="37" customFormat="1" ht="31.5" customHeight="1">
      <c r="A72" s="30"/>
      <c r="B72" s="660" t="s">
        <v>211</v>
      </c>
      <c r="C72" s="660"/>
      <c r="D72" s="660"/>
      <c r="E72" s="660"/>
      <c r="F72" s="660"/>
      <c r="G72" s="660"/>
      <c r="H72" s="660"/>
      <c r="I72" s="660"/>
      <c r="J72" s="660"/>
      <c r="K72" s="660"/>
      <c r="L72" s="660"/>
      <c r="M72" s="31"/>
    </row>
    <row r="73" spans="1:13" s="37" customFormat="1" ht="15">
      <c r="A73" s="30"/>
      <c r="B73" s="32"/>
      <c r="C73" s="32"/>
      <c r="D73" s="32"/>
      <c r="E73" s="32"/>
      <c r="F73" s="32"/>
      <c r="G73" s="32"/>
      <c r="H73" s="32"/>
      <c r="I73" s="32"/>
      <c r="J73" s="32"/>
      <c r="K73" s="32"/>
      <c r="L73" s="32"/>
      <c r="M73" s="31"/>
    </row>
    <row r="74" spans="1:13" s="37" customFormat="1" ht="15">
      <c r="A74" s="30"/>
      <c r="B74" s="442">
        <v>1</v>
      </c>
      <c r="C74" s="668" t="s">
        <v>218</v>
      </c>
      <c r="D74" s="668"/>
      <c r="E74" s="668"/>
      <c r="F74" s="668"/>
      <c r="G74" s="668"/>
      <c r="H74" s="668"/>
      <c r="I74" s="443"/>
      <c r="J74" s="443"/>
      <c r="K74" s="443"/>
      <c r="L74" s="443"/>
      <c r="M74" s="31"/>
    </row>
    <row r="75" spans="1:13" s="37" customFormat="1" ht="38.25" customHeight="1">
      <c r="A75" s="30"/>
      <c r="B75" s="444"/>
      <c r="C75" s="664" t="s">
        <v>375</v>
      </c>
      <c r="D75" s="664"/>
      <c r="E75" s="664"/>
      <c r="F75" s="664"/>
      <c r="G75" s="664"/>
      <c r="H75" s="664"/>
      <c r="I75" s="664"/>
      <c r="J75" s="664"/>
      <c r="K75" s="664"/>
      <c r="L75" s="664"/>
      <c r="M75" s="31"/>
    </row>
    <row r="76" spans="1:13" s="37" customFormat="1" ht="15">
      <c r="A76" s="30"/>
      <c r="B76" s="444"/>
      <c r="C76" s="445"/>
      <c r="D76" s="443"/>
      <c r="E76" s="443"/>
      <c r="F76" s="443"/>
      <c r="G76" s="443"/>
      <c r="H76" s="443"/>
      <c r="I76" s="443"/>
      <c r="J76" s="443"/>
      <c r="K76" s="443"/>
      <c r="L76" s="443"/>
      <c r="M76" s="31"/>
    </row>
    <row r="77" spans="1:13" s="37" customFormat="1" ht="15">
      <c r="A77" s="30"/>
      <c r="B77" s="442">
        <v>2</v>
      </c>
      <c r="C77" s="668" t="s">
        <v>243</v>
      </c>
      <c r="D77" s="668"/>
      <c r="E77" s="668"/>
      <c r="F77" s="668"/>
      <c r="G77" s="668"/>
      <c r="H77" s="668"/>
      <c r="I77" s="443"/>
      <c r="J77" s="443"/>
      <c r="K77" s="443"/>
      <c r="L77" s="443"/>
      <c r="M77" s="31"/>
    </row>
    <row r="78" spans="1:13" s="37" customFormat="1" ht="15" customHeight="1">
      <c r="A78" s="30"/>
      <c r="B78" s="444"/>
      <c r="C78" s="664" t="s">
        <v>249</v>
      </c>
      <c r="D78" s="664"/>
      <c r="E78" s="664"/>
      <c r="F78" s="664"/>
      <c r="G78" s="664"/>
      <c r="H78" s="664"/>
      <c r="I78" s="664"/>
      <c r="J78" s="664"/>
      <c r="K78" s="664"/>
      <c r="L78" s="664"/>
      <c r="M78" s="31"/>
    </row>
    <row r="79" spans="1:13" s="37" customFormat="1" ht="15">
      <c r="A79" s="30"/>
      <c r="B79" s="444"/>
      <c r="C79" s="443"/>
      <c r="D79" s="443"/>
      <c r="E79" s="443"/>
      <c r="F79" s="443"/>
      <c r="G79" s="443"/>
      <c r="H79" s="443"/>
      <c r="I79" s="443"/>
      <c r="J79" s="443"/>
      <c r="K79" s="443"/>
      <c r="L79" s="443"/>
      <c r="M79" s="31"/>
    </row>
    <row r="80" spans="1:13" s="37" customFormat="1" ht="15">
      <c r="A80" s="30"/>
      <c r="B80" s="442">
        <v>3</v>
      </c>
      <c r="C80" s="668" t="s">
        <v>219</v>
      </c>
      <c r="D80" s="668"/>
      <c r="E80" s="668"/>
      <c r="F80" s="668"/>
      <c r="G80" s="668"/>
      <c r="H80" s="668"/>
      <c r="I80" s="443"/>
      <c r="J80" s="443"/>
      <c r="K80" s="443"/>
      <c r="L80" s="443"/>
      <c r="M80" s="31"/>
    </row>
    <row r="81" spans="1:13" s="37" customFormat="1" ht="21.75" customHeight="1">
      <c r="A81" s="30"/>
      <c r="B81" s="444"/>
      <c r="C81" s="443"/>
      <c r="D81" s="444" t="s">
        <v>220</v>
      </c>
      <c r="E81" s="443"/>
      <c r="F81" s="443"/>
      <c r="G81" s="443"/>
      <c r="H81" s="443"/>
      <c r="I81" s="443"/>
      <c r="J81" s="443"/>
      <c r="K81" s="443"/>
      <c r="L81" s="443"/>
      <c r="M81" s="31"/>
    </row>
    <row r="82" spans="1:13" s="37" customFormat="1" ht="21.75" customHeight="1">
      <c r="A82" s="30"/>
      <c r="B82" s="444"/>
      <c r="C82" s="443"/>
      <c r="D82" s="444" t="s">
        <v>263</v>
      </c>
      <c r="E82" s="443"/>
      <c r="F82" s="443"/>
      <c r="G82" s="443"/>
      <c r="H82" s="443"/>
      <c r="I82" s="443"/>
      <c r="J82" s="443"/>
      <c r="K82" s="443"/>
      <c r="L82" s="443"/>
      <c r="M82" s="31"/>
    </row>
    <row r="83" spans="1:13" s="37" customFormat="1" ht="25.5" customHeight="1">
      <c r="A83" s="30"/>
      <c r="B83" s="444"/>
      <c r="C83" s="443"/>
      <c r="D83" s="667" t="s">
        <v>264</v>
      </c>
      <c r="E83" s="667"/>
      <c r="F83" s="667"/>
      <c r="G83" s="667"/>
      <c r="H83" s="667"/>
      <c r="I83" s="667"/>
      <c r="J83" s="667"/>
      <c r="K83" s="667"/>
      <c r="L83" s="667"/>
      <c r="M83" s="31"/>
    </row>
    <row r="84" spans="1:13" s="37" customFormat="1" ht="15">
      <c r="A84" s="30"/>
      <c r="B84" s="444"/>
      <c r="C84" s="443"/>
      <c r="D84" s="443"/>
      <c r="E84" s="443"/>
      <c r="F84" s="443"/>
      <c r="G84" s="443"/>
      <c r="H84" s="443"/>
      <c r="I84" s="443"/>
      <c r="J84" s="443"/>
      <c r="K84" s="443"/>
      <c r="L84" s="443"/>
      <c r="M84" s="31"/>
    </row>
    <row r="85" spans="1:13" s="37" customFormat="1" ht="15">
      <c r="A85" s="30"/>
      <c r="B85" s="442">
        <v>4</v>
      </c>
      <c r="C85" s="668" t="s">
        <v>221</v>
      </c>
      <c r="D85" s="668"/>
      <c r="E85" s="668"/>
      <c r="F85" s="668"/>
      <c r="G85" s="668"/>
      <c r="H85" s="668"/>
      <c r="I85" s="443"/>
      <c r="J85" s="443"/>
      <c r="K85" s="443"/>
      <c r="L85" s="443"/>
      <c r="M85" s="31"/>
    </row>
    <row r="86" spans="1:13" s="37" customFormat="1" ht="15">
      <c r="A86" s="30"/>
      <c r="B86" s="444"/>
      <c r="C86" s="445" t="s">
        <v>222</v>
      </c>
      <c r="D86" s="443"/>
      <c r="E86" s="443"/>
      <c r="F86" s="443"/>
      <c r="G86" s="443"/>
      <c r="H86" s="443"/>
      <c r="I86" s="443"/>
      <c r="J86" s="443"/>
      <c r="K86" s="443"/>
      <c r="L86" s="443"/>
      <c r="M86" s="31"/>
    </row>
    <row r="87" spans="1:13" s="37" customFormat="1" ht="15">
      <c r="A87" s="30"/>
      <c r="B87" s="444"/>
      <c r="C87" s="443" t="s">
        <v>378</v>
      </c>
      <c r="D87" s="443"/>
      <c r="E87" s="443"/>
      <c r="F87" s="443"/>
      <c r="G87" s="443"/>
      <c r="H87" s="443"/>
      <c r="I87" s="443"/>
      <c r="J87" s="443"/>
      <c r="K87" s="443"/>
      <c r="L87" s="443"/>
      <c r="M87" s="31"/>
    </row>
    <row r="88" spans="1:13" s="37" customFormat="1" ht="15">
      <c r="A88" s="30"/>
      <c r="B88" s="444"/>
      <c r="C88" s="443" t="s">
        <v>251</v>
      </c>
      <c r="D88" s="443"/>
      <c r="E88" s="443"/>
      <c r="F88" s="443"/>
      <c r="G88" s="443"/>
      <c r="H88" s="443"/>
      <c r="I88" s="443"/>
      <c r="J88" s="443"/>
      <c r="K88" s="443"/>
      <c r="L88" s="443"/>
      <c r="M88" s="31"/>
    </row>
    <row r="89" spans="1:13" s="37" customFormat="1" ht="15">
      <c r="A89" s="30"/>
      <c r="B89" s="32"/>
      <c r="C89" s="32"/>
      <c r="D89" s="32"/>
      <c r="E89" s="32"/>
      <c r="F89" s="32"/>
      <c r="G89" s="32"/>
      <c r="H89" s="32"/>
      <c r="I89" s="32"/>
      <c r="J89" s="32"/>
      <c r="K89" s="32"/>
      <c r="L89" s="32"/>
      <c r="M89" s="31"/>
    </row>
    <row r="90" spans="1:13" s="37" customFormat="1" ht="15">
      <c r="A90" s="30"/>
      <c r="B90" s="442">
        <v>5</v>
      </c>
      <c r="C90" s="668" t="s">
        <v>223</v>
      </c>
      <c r="D90" s="668"/>
      <c r="E90" s="668"/>
      <c r="F90" s="668"/>
      <c r="G90" s="668"/>
      <c r="H90" s="668"/>
      <c r="I90" s="443"/>
      <c r="J90" s="443"/>
      <c r="K90" s="443"/>
      <c r="L90" s="443"/>
      <c r="M90" s="31"/>
    </row>
    <row r="91" spans="1:13" s="37" customFormat="1" ht="15">
      <c r="A91" s="30"/>
      <c r="B91" s="444"/>
      <c r="C91" s="443" t="s">
        <v>224</v>
      </c>
      <c r="D91" s="443"/>
      <c r="E91" s="443"/>
      <c r="F91" s="443"/>
      <c r="G91" s="443"/>
      <c r="H91" s="443"/>
      <c r="I91" s="443"/>
      <c r="J91" s="443"/>
      <c r="K91" s="443"/>
      <c r="L91" s="443"/>
      <c r="M91" s="31"/>
    </row>
    <row r="92" spans="1:13" s="37" customFormat="1" ht="15">
      <c r="A92" s="30"/>
      <c r="B92" s="444"/>
      <c r="C92" s="443"/>
      <c r="D92" s="443"/>
      <c r="E92" s="443"/>
      <c r="F92" s="443"/>
      <c r="G92" s="443"/>
      <c r="H92" s="443"/>
      <c r="I92" s="443"/>
      <c r="J92" s="443"/>
      <c r="K92" s="443"/>
      <c r="L92" s="443"/>
      <c r="M92" s="31"/>
    </row>
    <row r="93" spans="1:13" s="37" customFormat="1" ht="15">
      <c r="A93" s="30"/>
      <c r="B93" s="442">
        <v>6</v>
      </c>
      <c r="C93" s="668" t="s">
        <v>225</v>
      </c>
      <c r="D93" s="668"/>
      <c r="E93" s="668"/>
      <c r="F93" s="668"/>
      <c r="G93" s="668"/>
      <c r="H93" s="668"/>
      <c r="I93" s="443"/>
      <c r="J93" s="443"/>
      <c r="K93" s="443"/>
      <c r="L93" s="443"/>
      <c r="M93" s="31"/>
    </row>
    <row r="94" spans="1:13" s="37" customFormat="1" ht="15">
      <c r="A94" s="30"/>
      <c r="B94" s="444"/>
      <c r="C94" s="445" t="s">
        <v>265</v>
      </c>
      <c r="D94" s="443"/>
      <c r="E94" s="443"/>
      <c r="F94" s="443"/>
      <c r="G94" s="443"/>
      <c r="H94" s="443"/>
      <c r="I94" s="443"/>
      <c r="J94" s="443"/>
      <c r="K94" s="443"/>
      <c r="L94" s="443"/>
      <c r="M94" s="31"/>
    </row>
    <row r="95" spans="1:13" s="37" customFormat="1" ht="25.5" customHeight="1">
      <c r="A95" s="30"/>
      <c r="B95" s="444"/>
      <c r="C95" s="664" t="s">
        <v>345</v>
      </c>
      <c r="D95" s="664"/>
      <c r="E95" s="664"/>
      <c r="F95" s="664"/>
      <c r="G95" s="664"/>
      <c r="H95" s="664"/>
      <c r="I95" s="664"/>
      <c r="J95" s="664"/>
      <c r="K95" s="664"/>
      <c r="L95" s="664"/>
      <c r="M95" s="31"/>
    </row>
    <row r="96" spans="1:13" s="37" customFormat="1" ht="15">
      <c r="A96" s="30"/>
      <c r="B96" s="444"/>
      <c r="C96" s="443"/>
      <c r="D96" s="443"/>
      <c r="E96" s="443"/>
      <c r="F96" s="443"/>
      <c r="G96" s="443"/>
      <c r="H96" s="443"/>
      <c r="I96" s="443"/>
      <c r="J96" s="443"/>
      <c r="K96" s="443"/>
      <c r="L96" s="443"/>
      <c r="M96" s="31"/>
    </row>
    <row r="97" spans="1:13" s="37" customFormat="1" ht="15">
      <c r="A97" s="30"/>
      <c r="B97" s="442">
        <v>7</v>
      </c>
      <c r="C97" s="668" t="s">
        <v>247</v>
      </c>
      <c r="D97" s="668"/>
      <c r="E97" s="668"/>
      <c r="F97" s="668"/>
      <c r="G97" s="668"/>
      <c r="H97" s="668"/>
      <c r="I97" s="443"/>
      <c r="J97" s="443"/>
      <c r="K97" s="443"/>
      <c r="L97" s="443"/>
      <c r="M97" s="31"/>
    </row>
    <row r="98" spans="1:13" s="37" customFormat="1" ht="25.5" customHeight="1">
      <c r="A98" s="30"/>
      <c r="B98" s="444"/>
      <c r="C98" s="665" t="s">
        <v>266</v>
      </c>
      <c r="D98" s="665"/>
      <c r="E98" s="665"/>
      <c r="F98" s="665"/>
      <c r="G98" s="665"/>
      <c r="H98" s="665"/>
      <c r="I98" s="665"/>
      <c r="J98" s="665"/>
      <c r="K98" s="665"/>
      <c r="L98" s="665"/>
      <c r="M98" s="31"/>
    </row>
    <row r="99" spans="1:13" s="37" customFormat="1" ht="15.75" customHeight="1">
      <c r="A99" s="30"/>
      <c r="B99" s="444"/>
      <c r="C99" s="665" t="s">
        <v>267</v>
      </c>
      <c r="D99" s="665"/>
      <c r="E99" s="665"/>
      <c r="F99" s="665"/>
      <c r="G99" s="665"/>
      <c r="H99" s="665"/>
      <c r="I99" s="665"/>
      <c r="J99" s="665"/>
      <c r="K99" s="665"/>
      <c r="L99" s="665"/>
      <c r="M99" s="31"/>
    </row>
    <row r="100" spans="1:13" s="37" customFormat="1" ht="15">
      <c r="A100" s="30"/>
      <c r="B100" s="32"/>
      <c r="C100" s="32"/>
      <c r="D100" s="32"/>
      <c r="E100" s="32"/>
      <c r="F100" s="32"/>
      <c r="G100" s="32"/>
      <c r="H100" s="32"/>
      <c r="I100" s="32"/>
      <c r="J100" s="32"/>
      <c r="K100" s="32"/>
      <c r="L100" s="32"/>
      <c r="M100" s="31"/>
    </row>
    <row r="101" spans="1:13" s="37" customFormat="1" ht="15" customHeight="1">
      <c r="A101" s="30"/>
      <c r="B101" s="442">
        <v>8</v>
      </c>
      <c r="C101" s="646" t="s">
        <v>212</v>
      </c>
      <c r="D101" s="646"/>
      <c r="E101" s="646"/>
      <c r="F101" s="646"/>
      <c r="G101" s="646"/>
      <c r="H101" s="247"/>
      <c r="I101" s="247"/>
      <c r="J101" s="247"/>
      <c r="K101" s="247"/>
      <c r="L101" s="247"/>
      <c r="M101" s="31"/>
    </row>
    <row r="102" spans="1:13" s="37" customFormat="1" ht="66" customHeight="1">
      <c r="A102" s="30"/>
      <c r="B102" s="32"/>
      <c r="C102" s="666" t="s">
        <v>366</v>
      </c>
      <c r="D102" s="666"/>
      <c r="E102" s="666"/>
      <c r="F102" s="666"/>
      <c r="G102" s="666"/>
      <c r="H102" s="666"/>
      <c r="I102" s="666"/>
      <c r="J102" s="666"/>
      <c r="K102" s="666"/>
      <c r="L102" s="666"/>
      <c r="M102" s="31"/>
    </row>
    <row r="103" spans="1:13" s="37" customFormat="1" ht="15" customHeight="1">
      <c r="A103" s="30"/>
      <c r="B103" s="32"/>
      <c r="C103" s="247"/>
      <c r="D103" s="247"/>
      <c r="E103" s="247"/>
      <c r="F103" s="247"/>
      <c r="G103" s="247"/>
      <c r="H103" s="247"/>
      <c r="I103" s="247"/>
      <c r="J103" s="247"/>
      <c r="K103" s="247"/>
      <c r="L103" s="247"/>
      <c r="M103" s="31"/>
    </row>
    <row r="104" spans="1:13" s="37" customFormat="1" ht="15" customHeight="1">
      <c r="A104" s="30"/>
      <c r="B104" s="442">
        <v>9</v>
      </c>
      <c r="C104" s="646" t="s">
        <v>213</v>
      </c>
      <c r="D104" s="646"/>
      <c r="E104" s="646"/>
      <c r="F104" s="646"/>
      <c r="G104" s="646"/>
      <c r="H104" s="247"/>
      <c r="I104" s="247"/>
      <c r="J104" s="247"/>
      <c r="K104" s="247"/>
      <c r="L104" s="247"/>
      <c r="M104" s="31"/>
    </row>
    <row r="105" spans="1:13" s="37" customFormat="1" ht="68.25" customHeight="1">
      <c r="A105" s="30"/>
      <c r="B105" s="32"/>
      <c r="C105" s="666" t="s">
        <v>381</v>
      </c>
      <c r="D105" s="666"/>
      <c r="E105" s="666"/>
      <c r="F105" s="666"/>
      <c r="G105" s="666"/>
      <c r="H105" s="666"/>
      <c r="I105" s="666"/>
      <c r="J105" s="666"/>
      <c r="K105" s="666"/>
      <c r="L105" s="666"/>
      <c r="M105" s="31"/>
    </row>
    <row r="106" spans="1:13" s="37" customFormat="1" ht="15" customHeight="1">
      <c r="A106" s="30"/>
      <c r="B106" s="32"/>
      <c r="C106" s="247"/>
      <c r="D106" s="247"/>
      <c r="E106" s="247"/>
      <c r="F106" s="247"/>
      <c r="G106" s="247"/>
      <c r="H106" s="247"/>
      <c r="I106" s="247"/>
      <c r="J106" s="247"/>
      <c r="K106" s="247"/>
      <c r="L106" s="247"/>
      <c r="M106" s="31"/>
    </row>
    <row r="107" spans="1:13" s="37" customFormat="1" ht="15" customHeight="1">
      <c r="A107" s="30"/>
      <c r="B107" s="442">
        <v>10</v>
      </c>
      <c r="C107" s="646" t="s">
        <v>214</v>
      </c>
      <c r="D107" s="646"/>
      <c r="E107" s="646"/>
      <c r="F107" s="646"/>
      <c r="G107" s="646"/>
      <c r="H107" s="247"/>
      <c r="I107" s="247"/>
      <c r="J107" s="247"/>
      <c r="K107" s="247"/>
      <c r="L107" s="247"/>
      <c r="M107" s="31"/>
    </row>
    <row r="108" spans="1:13" s="37" customFormat="1" ht="15" customHeight="1">
      <c r="A108" s="30"/>
      <c r="B108" s="32"/>
      <c r="C108" s="247" t="s">
        <v>346</v>
      </c>
      <c r="D108" s="247"/>
      <c r="E108" s="247"/>
      <c r="F108" s="247"/>
      <c r="G108" s="247"/>
      <c r="H108" s="247"/>
      <c r="I108" s="247"/>
      <c r="J108" s="247"/>
      <c r="K108" s="247"/>
      <c r="L108" s="247"/>
      <c r="M108" s="31"/>
    </row>
    <row r="109" spans="1:13" s="37" customFormat="1" ht="15" customHeight="1">
      <c r="A109" s="30"/>
      <c r="B109" s="32"/>
      <c r="C109" s="247"/>
      <c r="D109" s="247"/>
      <c r="E109" s="247"/>
      <c r="F109" s="247"/>
      <c r="G109" s="247"/>
      <c r="H109" s="247"/>
      <c r="I109" s="247"/>
      <c r="J109" s="247"/>
      <c r="K109" s="247"/>
      <c r="L109" s="247"/>
      <c r="M109" s="31"/>
    </row>
    <row r="110" spans="1:13" s="37" customFormat="1" ht="15" customHeight="1">
      <c r="A110" s="30"/>
      <c r="B110" s="442">
        <v>11</v>
      </c>
      <c r="C110" s="646" t="s">
        <v>215</v>
      </c>
      <c r="D110" s="646"/>
      <c r="E110" s="646"/>
      <c r="F110" s="646"/>
      <c r="G110" s="646"/>
      <c r="H110" s="247"/>
      <c r="I110" s="247"/>
      <c r="J110" s="247"/>
      <c r="K110" s="247"/>
      <c r="L110" s="247"/>
      <c r="M110" s="31"/>
    </row>
    <row r="111" spans="1:13" s="37" customFormat="1" ht="108" customHeight="1">
      <c r="A111" s="30"/>
      <c r="B111" s="32"/>
      <c r="C111" s="661" t="s">
        <v>382</v>
      </c>
      <c r="D111" s="666"/>
      <c r="E111" s="666"/>
      <c r="F111" s="666"/>
      <c r="G111" s="666"/>
      <c r="H111" s="666"/>
      <c r="I111" s="666"/>
      <c r="J111" s="666"/>
      <c r="K111" s="666"/>
      <c r="L111" s="666"/>
      <c r="M111" s="31"/>
    </row>
    <row r="112" spans="1:13" s="37" customFormat="1" ht="15" customHeight="1">
      <c r="A112" s="30"/>
      <c r="B112" s="32"/>
      <c r="C112" s="247"/>
      <c r="D112" s="247"/>
      <c r="E112" s="247"/>
      <c r="F112" s="247"/>
      <c r="G112" s="247"/>
      <c r="H112" s="247"/>
      <c r="I112" s="247"/>
      <c r="J112" s="247"/>
      <c r="K112" s="247"/>
      <c r="L112" s="247"/>
      <c r="M112" s="31"/>
    </row>
    <row r="113" spans="1:13" s="37" customFormat="1" ht="15" customHeight="1">
      <c r="A113" s="30"/>
      <c r="B113" s="442">
        <v>12</v>
      </c>
      <c r="C113" s="646" t="s">
        <v>216</v>
      </c>
      <c r="D113" s="646"/>
      <c r="E113" s="646"/>
      <c r="F113" s="646"/>
      <c r="G113" s="646"/>
      <c r="H113" s="247"/>
      <c r="I113" s="247"/>
      <c r="J113" s="247"/>
      <c r="K113" s="247"/>
      <c r="L113" s="247"/>
      <c r="M113" s="31"/>
    </row>
    <row r="114" spans="1:13" s="37" customFormat="1" ht="25.5" customHeight="1">
      <c r="A114" s="30"/>
      <c r="B114" s="32"/>
      <c r="C114" s="666" t="s">
        <v>347</v>
      </c>
      <c r="D114" s="666"/>
      <c r="E114" s="666"/>
      <c r="F114" s="666"/>
      <c r="G114" s="666"/>
      <c r="H114" s="666"/>
      <c r="I114" s="666"/>
      <c r="J114" s="666"/>
      <c r="K114" s="666"/>
      <c r="L114" s="666"/>
      <c r="M114" s="31"/>
    </row>
    <row r="115" spans="1:13" s="37" customFormat="1" ht="15" customHeight="1">
      <c r="A115" s="30"/>
      <c r="B115" s="32"/>
      <c r="C115" s="438"/>
      <c r="D115" s="438"/>
      <c r="E115" s="438"/>
      <c r="F115" s="438"/>
      <c r="G115" s="438"/>
      <c r="H115" s="438"/>
      <c r="I115" s="438"/>
      <c r="J115" s="438"/>
      <c r="K115" s="438"/>
      <c r="L115" s="438"/>
      <c r="M115" s="31"/>
    </row>
    <row r="116" spans="1:13" s="37" customFormat="1" ht="15" customHeight="1">
      <c r="A116" s="30"/>
      <c r="B116" s="442">
        <v>13</v>
      </c>
      <c r="C116" s="646" t="s">
        <v>217</v>
      </c>
      <c r="D116" s="646"/>
      <c r="E116" s="646"/>
      <c r="F116" s="646"/>
      <c r="G116" s="646"/>
      <c r="H116" s="247"/>
      <c r="I116" s="247"/>
      <c r="J116" s="247"/>
      <c r="K116" s="247"/>
      <c r="L116" s="247"/>
      <c r="M116" s="31"/>
    </row>
    <row r="117" spans="1:13" s="37" customFormat="1" ht="39" customHeight="1">
      <c r="A117" s="30"/>
      <c r="B117" s="32"/>
      <c r="C117" s="666" t="s">
        <v>348</v>
      </c>
      <c r="D117" s="666"/>
      <c r="E117" s="666"/>
      <c r="F117" s="666"/>
      <c r="G117" s="666"/>
      <c r="H117" s="666"/>
      <c r="I117" s="666"/>
      <c r="J117" s="666"/>
      <c r="K117" s="666"/>
      <c r="L117" s="666"/>
      <c r="M117" s="31"/>
    </row>
    <row r="118" spans="1:13" s="37" customFormat="1" ht="15" customHeight="1">
      <c r="A118" s="30"/>
      <c r="B118" s="32"/>
      <c r="C118" s="438"/>
      <c r="D118" s="438"/>
      <c r="E118" s="438"/>
      <c r="F118" s="438"/>
      <c r="G118" s="438"/>
      <c r="H118" s="438"/>
      <c r="I118" s="438"/>
      <c r="J118" s="438"/>
      <c r="K118" s="438"/>
      <c r="L118" s="438"/>
      <c r="M118" s="31"/>
    </row>
    <row r="119" spans="1:13" s="37" customFormat="1" ht="15" customHeight="1">
      <c r="A119" s="30"/>
      <c r="B119" s="442">
        <v>14</v>
      </c>
      <c r="C119" s="646" t="s">
        <v>248</v>
      </c>
      <c r="D119" s="646"/>
      <c r="E119" s="646"/>
      <c r="F119" s="646"/>
      <c r="G119" s="646"/>
      <c r="H119" s="247"/>
      <c r="I119" s="247"/>
      <c r="J119" s="247"/>
      <c r="K119" s="247"/>
      <c r="L119" s="247"/>
      <c r="M119" s="31"/>
    </row>
    <row r="120" spans="1:13" s="37" customFormat="1" ht="15.75" customHeight="1">
      <c r="A120" s="30"/>
      <c r="B120" s="32"/>
      <c r="C120" s="666" t="s">
        <v>268</v>
      </c>
      <c r="D120" s="666"/>
      <c r="E120" s="666"/>
      <c r="F120" s="666"/>
      <c r="G120" s="666"/>
      <c r="H120" s="666"/>
      <c r="I120" s="666"/>
      <c r="J120" s="666"/>
      <c r="K120" s="666"/>
      <c r="L120" s="666"/>
      <c r="M120" s="31"/>
    </row>
    <row r="121" spans="1:13" s="37" customFormat="1" ht="15" customHeight="1">
      <c r="A121" s="30"/>
      <c r="B121" s="32"/>
      <c r="C121" s="523"/>
      <c r="D121" s="523"/>
      <c r="E121" s="523"/>
      <c r="F121" s="523"/>
      <c r="G121" s="523"/>
      <c r="H121" s="523"/>
      <c r="I121" s="523"/>
      <c r="J121" s="523"/>
      <c r="K121" s="523"/>
      <c r="L121" s="523"/>
      <c r="M121" s="31"/>
    </row>
    <row r="122" spans="1:13" s="37" customFormat="1" ht="15" customHeight="1">
      <c r="A122" s="30"/>
      <c r="B122" s="442">
        <v>15</v>
      </c>
      <c r="C122" s="646" t="s">
        <v>256</v>
      </c>
      <c r="D122" s="646"/>
      <c r="E122" s="646"/>
      <c r="F122" s="646"/>
      <c r="G122" s="646"/>
      <c r="H122" s="247"/>
      <c r="I122" s="247"/>
      <c r="J122" s="247"/>
      <c r="K122" s="247"/>
      <c r="L122" s="247"/>
      <c r="M122" s="31"/>
    </row>
    <row r="123" spans="1:13" s="37" customFormat="1" ht="25.5" customHeight="1">
      <c r="A123" s="30"/>
      <c r="B123" s="32"/>
      <c r="C123" s="666" t="s">
        <v>257</v>
      </c>
      <c r="D123" s="666"/>
      <c r="E123" s="666"/>
      <c r="F123" s="666"/>
      <c r="G123" s="666"/>
      <c r="H123" s="666"/>
      <c r="I123" s="666"/>
      <c r="J123" s="666"/>
      <c r="K123" s="666"/>
      <c r="L123" s="666"/>
      <c r="M123" s="31"/>
    </row>
    <row r="124" spans="1:13" s="37" customFormat="1" ht="15" customHeight="1">
      <c r="A124" s="30"/>
      <c r="B124" s="32"/>
      <c r="C124" s="522"/>
      <c r="D124" s="522"/>
      <c r="E124" s="522"/>
      <c r="F124" s="522"/>
      <c r="G124" s="522"/>
      <c r="H124" s="522"/>
      <c r="I124" s="522"/>
      <c r="J124" s="522"/>
      <c r="K124" s="522"/>
      <c r="L124" s="522"/>
      <c r="M124" s="31"/>
    </row>
    <row r="125" spans="1:13" s="37" customFormat="1" ht="15" customHeight="1">
      <c r="A125" s="30"/>
      <c r="B125" s="442">
        <v>16</v>
      </c>
      <c r="C125" s="646" t="s">
        <v>255</v>
      </c>
      <c r="D125" s="646"/>
      <c r="E125" s="646"/>
      <c r="F125" s="646"/>
      <c r="G125" s="646"/>
      <c r="H125" s="247"/>
      <c r="I125" s="247"/>
      <c r="J125" s="247"/>
      <c r="K125" s="247"/>
      <c r="L125" s="247"/>
      <c r="M125" s="31"/>
    </row>
    <row r="126" spans="1:13" s="37" customFormat="1" ht="133.5" customHeight="1">
      <c r="A126" s="30"/>
      <c r="B126" s="32"/>
      <c r="C126" s="666" t="s">
        <v>367</v>
      </c>
      <c r="D126" s="666"/>
      <c r="E126" s="666"/>
      <c r="F126" s="666"/>
      <c r="G126" s="666"/>
      <c r="H126" s="666"/>
      <c r="I126" s="666"/>
      <c r="J126" s="666"/>
      <c r="K126" s="666"/>
      <c r="L126" s="666"/>
      <c r="M126" s="31"/>
    </row>
    <row r="127" spans="1:13" s="37" customFormat="1" ht="15" customHeight="1">
      <c r="A127" s="30"/>
      <c r="B127" s="32"/>
      <c r="C127" s="530"/>
      <c r="D127" s="530"/>
      <c r="E127" s="530"/>
      <c r="F127" s="530"/>
      <c r="G127" s="530"/>
      <c r="H127" s="530"/>
      <c r="I127" s="530"/>
      <c r="J127" s="530"/>
      <c r="K127" s="530"/>
      <c r="L127" s="530"/>
      <c r="M127" s="31"/>
    </row>
    <row r="128" spans="1:13" s="37" customFormat="1" ht="15" customHeight="1">
      <c r="A128" s="30"/>
      <c r="B128" s="442">
        <v>17</v>
      </c>
      <c r="C128" s="646" t="s">
        <v>261</v>
      </c>
      <c r="D128" s="646"/>
      <c r="E128" s="646"/>
      <c r="F128" s="646"/>
      <c r="G128" s="646"/>
      <c r="H128" s="247"/>
      <c r="I128" s="247"/>
      <c r="J128" s="247"/>
      <c r="K128" s="247"/>
      <c r="L128" s="247"/>
      <c r="M128" s="31"/>
    </row>
    <row r="129" spans="1:13" s="37" customFormat="1" ht="15" customHeight="1">
      <c r="A129" s="30"/>
      <c r="B129" s="32"/>
      <c r="C129" s="666" t="s">
        <v>349</v>
      </c>
      <c r="D129" s="666"/>
      <c r="E129" s="666"/>
      <c r="F129" s="666"/>
      <c r="G129" s="666"/>
      <c r="H129" s="666"/>
      <c r="I129" s="666"/>
      <c r="J129" s="666"/>
      <c r="K129" s="666"/>
      <c r="L129" s="666"/>
      <c r="M129" s="31"/>
    </row>
    <row r="130" spans="1:13" s="37" customFormat="1" ht="15" customHeight="1">
      <c r="A130" s="30"/>
      <c r="B130" s="32"/>
      <c r="C130" s="530"/>
      <c r="D130" s="530"/>
      <c r="E130" s="530"/>
      <c r="F130" s="530"/>
      <c r="G130" s="530"/>
      <c r="H130" s="530"/>
      <c r="I130" s="530"/>
      <c r="J130" s="530"/>
      <c r="K130" s="530"/>
      <c r="L130" s="530"/>
      <c r="M130" s="31"/>
    </row>
    <row r="131" spans="1:13" s="37" customFormat="1" ht="15" customHeight="1">
      <c r="A131" s="30"/>
      <c r="B131" s="442">
        <v>18</v>
      </c>
      <c r="C131" s="646" t="s">
        <v>262</v>
      </c>
      <c r="D131" s="646"/>
      <c r="E131" s="646"/>
      <c r="F131" s="646"/>
      <c r="G131" s="646"/>
      <c r="H131" s="247"/>
      <c r="I131" s="247"/>
      <c r="J131" s="247"/>
      <c r="K131" s="247"/>
      <c r="L131" s="247"/>
      <c r="M131" s="31"/>
    </row>
    <row r="132" spans="1:13" s="37" customFormat="1" ht="55.5" customHeight="1">
      <c r="A132" s="30"/>
      <c r="B132" s="32"/>
      <c r="C132" s="661" t="s">
        <v>324</v>
      </c>
      <c r="D132" s="666"/>
      <c r="E132" s="666"/>
      <c r="F132" s="666"/>
      <c r="G132" s="666"/>
      <c r="H132" s="666"/>
      <c r="I132" s="666"/>
      <c r="J132" s="666"/>
      <c r="K132" s="666"/>
      <c r="L132" s="666"/>
      <c r="M132" s="31"/>
    </row>
    <row r="133" spans="1:13" s="37" customFormat="1" ht="15" customHeight="1">
      <c r="A133" s="30"/>
      <c r="B133" s="32"/>
      <c r="C133" s="579"/>
      <c r="D133" s="579"/>
      <c r="E133" s="579"/>
      <c r="F133" s="579"/>
      <c r="G133" s="579"/>
      <c r="H133" s="579"/>
      <c r="I133" s="579"/>
      <c r="J133" s="579"/>
      <c r="K133" s="579"/>
      <c r="L133" s="579"/>
      <c r="M133" s="31"/>
    </row>
    <row r="134" spans="1:13" s="37" customFormat="1" ht="15" customHeight="1">
      <c r="A134" s="30"/>
      <c r="B134" s="442">
        <v>19</v>
      </c>
      <c r="C134" s="646" t="s">
        <v>170</v>
      </c>
      <c r="D134" s="646"/>
      <c r="E134" s="646"/>
      <c r="F134" s="646"/>
      <c r="G134" s="646"/>
      <c r="H134" s="247"/>
      <c r="I134" s="247"/>
      <c r="J134" s="247"/>
      <c r="K134" s="247"/>
      <c r="L134" s="247"/>
      <c r="M134" s="31"/>
    </row>
    <row r="135" spans="1:13" s="37" customFormat="1" ht="108" customHeight="1">
      <c r="A135" s="30"/>
      <c r="B135" s="32"/>
      <c r="C135" s="661" t="s">
        <v>269</v>
      </c>
      <c r="D135" s="661"/>
      <c r="E135" s="661"/>
      <c r="F135" s="661"/>
      <c r="G135" s="661"/>
      <c r="H135" s="661"/>
      <c r="I135" s="661"/>
      <c r="J135" s="661"/>
      <c r="K135" s="661"/>
      <c r="L135" s="661"/>
      <c r="M135" s="31"/>
    </row>
    <row r="136" spans="1:13" s="37" customFormat="1" ht="15" customHeight="1">
      <c r="A136" s="30"/>
      <c r="B136" s="32"/>
      <c r="C136" s="579"/>
      <c r="D136" s="579"/>
      <c r="E136" s="579"/>
      <c r="F136" s="579"/>
      <c r="G136" s="579"/>
      <c r="H136" s="579"/>
      <c r="I136" s="579"/>
      <c r="J136" s="579"/>
      <c r="K136" s="579"/>
      <c r="L136" s="579"/>
      <c r="M136" s="31"/>
    </row>
    <row r="137" spans="1:13" s="37" customFormat="1" ht="15" customHeight="1">
      <c r="A137" s="30"/>
      <c r="B137" s="442">
        <v>20</v>
      </c>
      <c r="C137" s="646" t="s">
        <v>270</v>
      </c>
      <c r="D137" s="646"/>
      <c r="E137" s="646"/>
      <c r="F137" s="646"/>
      <c r="G137" s="646"/>
      <c r="H137" s="247"/>
      <c r="I137" s="247"/>
      <c r="J137" s="247"/>
      <c r="K137" s="247"/>
      <c r="L137" s="247"/>
      <c r="M137" s="31"/>
    </row>
    <row r="138" spans="1:13" s="37" customFormat="1" ht="123" customHeight="1">
      <c r="A138" s="30"/>
      <c r="B138" s="32"/>
      <c r="C138" s="666" t="s">
        <v>350</v>
      </c>
      <c r="D138" s="666"/>
      <c r="E138" s="666"/>
      <c r="F138" s="666"/>
      <c r="G138" s="666"/>
      <c r="H138" s="666"/>
      <c r="I138" s="666"/>
      <c r="J138" s="666"/>
      <c r="K138" s="666"/>
      <c r="L138" s="666"/>
      <c r="M138" s="31"/>
    </row>
    <row r="139" spans="1:13" s="37" customFormat="1" ht="15" customHeight="1">
      <c r="A139" s="30"/>
      <c r="B139" s="32"/>
      <c r="C139" s="579"/>
      <c r="D139" s="579"/>
      <c r="E139" s="579"/>
      <c r="F139" s="579"/>
      <c r="G139" s="579"/>
      <c r="H139" s="579"/>
      <c r="I139" s="579"/>
      <c r="J139" s="579"/>
      <c r="K139" s="579"/>
      <c r="L139" s="579"/>
      <c r="M139" s="31"/>
    </row>
    <row r="140" spans="1:13" s="37" customFormat="1" ht="15" customHeight="1">
      <c r="A140" s="30"/>
      <c r="B140" s="442">
        <v>21</v>
      </c>
      <c r="C140" s="646" t="s">
        <v>271</v>
      </c>
      <c r="D140" s="646"/>
      <c r="E140" s="646"/>
      <c r="F140" s="646"/>
      <c r="G140" s="646"/>
      <c r="H140" s="646"/>
      <c r="I140" s="646"/>
      <c r="J140" s="646"/>
      <c r="K140" s="646"/>
      <c r="L140" s="646"/>
      <c r="M140" s="31"/>
    </row>
    <row r="141" spans="1:13" s="37" customFormat="1" ht="30.75" customHeight="1">
      <c r="A141" s="30"/>
      <c r="B141" s="32"/>
      <c r="C141" s="666" t="s">
        <v>272</v>
      </c>
      <c r="D141" s="666"/>
      <c r="E141" s="666"/>
      <c r="F141" s="666"/>
      <c r="G141" s="666"/>
      <c r="H141" s="666"/>
      <c r="I141" s="666"/>
      <c r="J141" s="666"/>
      <c r="K141" s="666"/>
      <c r="L141" s="666"/>
      <c r="M141" s="31"/>
    </row>
    <row r="142" spans="1:13" s="37" customFormat="1" ht="15" customHeight="1">
      <c r="A142" s="30"/>
      <c r="B142" s="32"/>
      <c r="C142" s="579"/>
      <c r="D142" s="579"/>
      <c r="E142" s="579"/>
      <c r="F142" s="579"/>
      <c r="G142" s="579"/>
      <c r="H142" s="579"/>
      <c r="I142" s="579"/>
      <c r="J142" s="579"/>
      <c r="K142" s="579"/>
      <c r="L142" s="579"/>
      <c r="M142" s="31"/>
    </row>
    <row r="143" spans="1:13" s="37" customFormat="1" ht="15" customHeight="1">
      <c r="A143" s="30"/>
      <c r="B143" s="442">
        <v>22</v>
      </c>
      <c r="C143" s="646" t="s">
        <v>327</v>
      </c>
      <c r="D143" s="646"/>
      <c r="E143" s="646"/>
      <c r="F143" s="646"/>
      <c r="G143" s="646"/>
      <c r="H143" s="247"/>
      <c r="I143" s="247"/>
      <c r="J143" s="247"/>
      <c r="K143" s="247"/>
      <c r="L143" s="247"/>
      <c r="M143" s="31"/>
    </row>
    <row r="144" spans="1:13" s="37" customFormat="1" ht="55.5" customHeight="1">
      <c r="A144" s="30"/>
      <c r="B144" s="32"/>
      <c r="C144" s="666" t="s">
        <v>368</v>
      </c>
      <c r="D144" s="666"/>
      <c r="E144" s="666"/>
      <c r="F144" s="666"/>
      <c r="G144" s="666"/>
      <c r="H144" s="666"/>
      <c r="I144" s="666"/>
      <c r="J144" s="666"/>
      <c r="K144" s="666"/>
      <c r="L144" s="666"/>
      <c r="M144" s="31"/>
    </row>
    <row r="145" spans="1:13" s="37" customFormat="1" ht="15" customHeight="1">
      <c r="A145" s="30"/>
      <c r="B145" s="32"/>
      <c r="C145" s="666" t="s">
        <v>328</v>
      </c>
      <c r="D145" s="666"/>
      <c r="E145" s="666"/>
      <c r="F145" s="666"/>
      <c r="G145" s="666"/>
      <c r="H145" s="666"/>
      <c r="I145" s="666"/>
      <c r="J145" s="666"/>
      <c r="K145" s="666"/>
      <c r="L145" s="666"/>
      <c r="M145" s="31"/>
    </row>
    <row r="146" spans="1:13" s="37" customFormat="1" ht="15" customHeight="1">
      <c r="A146" s="30"/>
      <c r="B146" s="32"/>
      <c r="C146" s="615"/>
      <c r="D146" s="615"/>
      <c r="E146" s="615"/>
      <c r="F146" s="615"/>
      <c r="G146" s="615"/>
      <c r="H146" s="615"/>
      <c r="I146" s="615"/>
      <c r="J146" s="615"/>
      <c r="K146" s="615"/>
      <c r="L146" s="615"/>
      <c r="M146" s="31"/>
    </row>
    <row r="147" spans="1:13" s="37" customFormat="1" ht="15" customHeight="1">
      <c r="A147" s="30"/>
      <c r="B147" s="442">
        <v>23</v>
      </c>
      <c r="C147" s="646" t="s">
        <v>330</v>
      </c>
      <c r="D147" s="646"/>
      <c r="E147" s="646"/>
      <c r="F147" s="646"/>
      <c r="G147" s="646"/>
      <c r="H147" s="615"/>
      <c r="I147" s="615"/>
      <c r="J147" s="615"/>
      <c r="K147" s="615"/>
      <c r="L147" s="615"/>
      <c r="M147" s="31"/>
    </row>
    <row r="148" spans="1:13" s="37" customFormat="1" ht="15" customHeight="1">
      <c r="A148" s="32"/>
      <c r="B148" s="32"/>
      <c r="C148" s="666" t="s">
        <v>340</v>
      </c>
      <c r="D148" s="666"/>
      <c r="E148" s="666"/>
      <c r="F148" s="666"/>
      <c r="G148" s="666"/>
      <c r="H148" s="666"/>
      <c r="I148" s="666"/>
      <c r="J148" s="666"/>
      <c r="K148" s="666"/>
      <c r="L148" s="666"/>
      <c r="M148" s="622"/>
    </row>
    <row r="149" spans="1:13" s="37" customFormat="1" ht="15" customHeight="1">
      <c r="A149" s="623"/>
      <c r="B149" s="619"/>
      <c r="C149" s="620"/>
      <c r="D149" s="620"/>
      <c r="E149" s="620"/>
      <c r="F149" s="620"/>
      <c r="G149" s="620"/>
      <c r="H149" s="621"/>
      <c r="I149" s="621"/>
      <c r="J149" s="621"/>
      <c r="K149" s="621"/>
      <c r="L149" s="621"/>
      <c r="M149" s="622"/>
    </row>
    <row r="150" spans="1:13" s="37" customFormat="1" ht="15" customHeight="1">
      <c r="A150" s="30"/>
      <c r="B150" s="442">
        <v>24</v>
      </c>
      <c r="C150" s="646" t="s">
        <v>331</v>
      </c>
      <c r="D150" s="646"/>
      <c r="E150" s="646"/>
      <c r="F150" s="646"/>
      <c r="G150" s="646"/>
      <c r="H150" s="616"/>
      <c r="I150" s="616"/>
      <c r="J150" s="616"/>
      <c r="K150" s="616"/>
      <c r="L150" s="616"/>
      <c r="M150" s="31"/>
    </row>
    <row r="151" spans="1:13" s="37" customFormat="1" ht="15" customHeight="1">
      <c r="A151" s="623"/>
      <c r="B151" s="619"/>
      <c r="C151" s="647" t="s">
        <v>332</v>
      </c>
      <c r="D151" s="647"/>
      <c r="E151" s="647"/>
      <c r="F151" s="647"/>
      <c r="G151" s="647"/>
      <c r="H151" s="647"/>
      <c r="I151" s="647"/>
      <c r="J151" s="647"/>
      <c r="K151" s="647"/>
      <c r="L151" s="647"/>
      <c r="M151" s="622"/>
    </row>
    <row r="152" spans="1:13" s="37" customFormat="1" ht="15" customHeight="1">
      <c r="A152" s="623"/>
      <c r="B152" s="619"/>
      <c r="C152" s="620"/>
      <c r="D152" s="620"/>
      <c r="E152" s="620"/>
      <c r="F152" s="620"/>
      <c r="G152" s="620"/>
      <c r="H152" s="621"/>
      <c r="I152" s="621"/>
      <c r="J152" s="621"/>
      <c r="K152" s="621"/>
      <c r="L152" s="621"/>
      <c r="M152" s="622"/>
    </row>
    <row r="153" spans="1:13" s="37" customFormat="1" ht="15" customHeight="1">
      <c r="A153" s="30"/>
      <c r="B153" s="442">
        <v>25</v>
      </c>
      <c r="C153" s="646" t="s">
        <v>333</v>
      </c>
      <c r="D153" s="646"/>
      <c r="E153" s="646"/>
      <c r="F153" s="646"/>
      <c r="G153" s="646"/>
      <c r="H153" s="616"/>
      <c r="I153" s="616"/>
      <c r="J153" s="616"/>
      <c r="K153" s="616"/>
      <c r="L153" s="616"/>
      <c r="M153" s="31"/>
    </row>
    <row r="154" spans="1:13" s="618" customFormat="1" ht="57" customHeight="1">
      <c r="A154" s="624"/>
      <c r="B154" s="625"/>
      <c r="C154" s="647" t="s">
        <v>334</v>
      </c>
      <c r="D154" s="647"/>
      <c r="E154" s="647"/>
      <c r="F154" s="647"/>
      <c r="G154" s="647"/>
      <c r="H154" s="647"/>
      <c r="I154" s="647"/>
      <c r="J154" s="647"/>
      <c r="K154" s="647"/>
      <c r="L154" s="647"/>
      <c r="M154" s="626"/>
    </row>
    <row r="155" spans="1:13" s="37" customFormat="1" ht="15" customHeight="1">
      <c r="A155" s="623"/>
      <c r="B155" s="619"/>
      <c r="C155" s="620"/>
      <c r="D155" s="620"/>
      <c r="E155" s="620"/>
      <c r="F155" s="620"/>
      <c r="G155" s="620"/>
      <c r="H155" s="621"/>
      <c r="I155" s="621"/>
      <c r="J155" s="621"/>
      <c r="K155" s="621"/>
      <c r="L155" s="621"/>
      <c r="M155" s="622"/>
    </row>
    <row r="156" spans="1:13" s="37" customFormat="1" ht="15" customHeight="1">
      <c r="A156" s="30"/>
      <c r="B156" s="442">
        <v>26</v>
      </c>
      <c r="C156" s="646" t="s">
        <v>335</v>
      </c>
      <c r="D156" s="646"/>
      <c r="E156" s="646"/>
      <c r="F156" s="646"/>
      <c r="G156" s="646"/>
      <c r="H156" s="616"/>
      <c r="I156" s="616"/>
      <c r="J156" s="616"/>
      <c r="K156" s="616"/>
      <c r="L156" s="616"/>
      <c r="M156" s="31"/>
    </row>
    <row r="157" spans="1:13" s="37" customFormat="1" ht="30.75" customHeight="1">
      <c r="A157" s="623"/>
      <c r="B157" s="619"/>
      <c r="C157" s="647" t="s">
        <v>336</v>
      </c>
      <c r="D157" s="647"/>
      <c r="E157" s="647"/>
      <c r="F157" s="647"/>
      <c r="G157" s="647"/>
      <c r="H157" s="647"/>
      <c r="I157" s="647"/>
      <c r="J157" s="647"/>
      <c r="K157" s="647"/>
      <c r="L157" s="647"/>
      <c r="M157" s="622"/>
    </row>
    <row r="158" spans="1:13" s="37" customFormat="1" ht="15" customHeight="1">
      <c r="A158" s="623"/>
      <c r="B158" s="619"/>
      <c r="C158" s="620"/>
      <c r="D158" s="620"/>
      <c r="E158" s="620"/>
      <c r="F158" s="620"/>
      <c r="G158" s="620"/>
      <c r="H158" s="639"/>
      <c r="I158" s="639"/>
      <c r="J158" s="639"/>
      <c r="K158" s="639"/>
      <c r="L158" s="639"/>
      <c r="M158" s="622"/>
    </row>
    <row r="159" spans="1:13" s="37" customFormat="1" ht="15" customHeight="1">
      <c r="A159" s="30"/>
      <c r="B159" s="442">
        <v>27</v>
      </c>
      <c r="C159" s="646" t="s">
        <v>361</v>
      </c>
      <c r="D159" s="646"/>
      <c r="E159" s="646"/>
      <c r="F159" s="646"/>
      <c r="G159" s="646"/>
      <c r="H159" s="638"/>
      <c r="I159" s="638"/>
      <c r="J159" s="638"/>
      <c r="K159" s="638"/>
      <c r="L159" s="638"/>
      <c r="M159" s="31"/>
    </row>
    <row r="160" spans="1:13" s="37" customFormat="1" ht="45" customHeight="1">
      <c r="A160" s="623"/>
      <c r="B160" s="619"/>
      <c r="C160" s="647" t="s">
        <v>363</v>
      </c>
      <c r="D160" s="647"/>
      <c r="E160" s="647"/>
      <c r="F160" s="647"/>
      <c r="G160" s="647"/>
      <c r="H160" s="647"/>
      <c r="I160" s="647"/>
      <c r="J160" s="647"/>
      <c r="K160" s="647"/>
      <c r="L160" s="647"/>
      <c r="M160" s="622"/>
    </row>
    <row r="161" spans="1:13" s="37" customFormat="1" ht="15" customHeight="1" thickBot="1">
      <c r="A161" s="34"/>
      <c r="B161" s="35"/>
      <c r="C161" s="617"/>
      <c r="D161" s="617"/>
      <c r="E161" s="617"/>
      <c r="F161" s="617"/>
      <c r="G161" s="617"/>
      <c r="H161" s="617"/>
      <c r="I161" s="617"/>
      <c r="J161" s="617"/>
      <c r="K161" s="617"/>
      <c r="L161" s="617"/>
      <c r="M161" s="36"/>
    </row>
    <row r="162" spans="1:13" s="37" customFormat="1" ht="15" customHeight="1">
      <c r="A162" s="640"/>
      <c r="B162" s="640"/>
      <c r="C162" s="641"/>
      <c r="D162" s="641"/>
      <c r="E162" s="641"/>
      <c r="F162" s="641"/>
      <c r="G162" s="641"/>
      <c r="H162" s="641"/>
      <c r="I162" s="641"/>
      <c r="J162" s="641"/>
      <c r="K162" s="641"/>
      <c r="L162" s="641"/>
      <c r="M162" s="640"/>
    </row>
  </sheetData>
  <sheetProtection password="EAD6" sheet="1"/>
  <mergeCells count="83">
    <mergeCell ref="C159:G159"/>
    <mergeCell ref="C160:L160"/>
    <mergeCell ref="C125:G125"/>
    <mergeCell ref="C122:G122"/>
    <mergeCell ref="C126:L126"/>
    <mergeCell ref="C145:L145"/>
    <mergeCell ref="C147:G147"/>
    <mergeCell ref="C148:L148"/>
    <mergeCell ref="C129:L129"/>
    <mergeCell ref="C131:G131"/>
    <mergeCell ref="C132:L132"/>
    <mergeCell ref="C123:L123"/>
    <mergeCell ref="C120:L120"/>
    <mergeCell ref="C93:H93"/>
    <mergeCell ref="C117:L117"/>
    <mergeCell ref="C101:G101"/>
    <mergeCell ref="C104:G104"/>
    <mergeCell ref="C113:G113"/>
    <mergeCell ref="C128:G128"/>
    <mergeCell ref="C111:L111"/>
    <mergeCell ref="C107:G107"/>
    <mergeCell ref="C110:G110"/>
    <mergeCell ref="C116:G116"/>
    <mergeCell ref="C95:L95"/>
    <mergeCell ref="C105:L105"/>
    <mergeCell ref="C119:G119"/>
    <mergeCell ref="C102:L102"/>
    <mergeCell ref="C114:L114"/>
    <mergeCell ref="B72:L72"/>
    <mergeCell ref="D83:L83"/>
    <mergeCell ref="C85:H85"/>
    <mergeCell ref="C90:H90"/>
    <mergeCell ref="C98:L98"/>
    <mergeCell ref="C80:H80"/>
    <mergeCell ref="C97:H97"/>
    <mergeCell ref="C74:H74"/>
    <mergeCell ref="C75:L75"/>
    <mergeCell ref="C77:H77"/>
    <mergeCell ref="C78:L78"/>
    <mergeCell ref="C99:L99"/>
    <mergeCell ref="C143:G143"/>
    <mergeCell ref="C144:L144"/>
    <mergeCell ref="C140:L140"/>
    <mergeCell ref="C134:G134"/>
    <mergeCell ref="C135:L135"/>
    <mergeCell ref="C137:G137"/>
    <mergeCell ref="C138:L138"/>
    <mergeCell ref="C141:L141"/>
    <mergeCell ref="B2:L2"/>
    <mergeCell ref="C4:L4"/>
    <mergeCell ref="C8:L8"/>
    <mergeCell ref="C10:L10"/>
    <mergeCell ref="B15:L15"/>
    <mergeCell ref="C5:L5"/>
    <mergeCell ref="C7:L7"/>
    <mergeCell ref="B16:K16"/>
    <mergeCell ref="B17:K17"/>
    <mergeCell ref="B21:L21"/>
    <mergeCell ref="B23:L23"/>
    <mergeCell ref="C27:L27"/>
    <mergeCell ref="C28:L28"/>
    <mergeCell ref="C30:L30"/>
    <mergeCell ref="C31:L31"/>
    <mergeCell ref="C33:L33"/>
    <mergeCell ref="C37:L37"/>
    <mergeCell ref="C45:L45"/>
    <mergeCell ref="B46:L46"/>
    <mergeCell ref="C65:L65"/>
    <mergeCell ref="C66:L66"/>
    <mergeCell ref="C67:L67"/>
    <mergeCell ref="B47:M47"/>
    <mergeCell ref="B48:K48"/>
    <mergeCell ref="B59:L59"/>
    <mergeCell ref="C63:L63"/>
    <mergeCell ref="C64:L64"/>
    <mergeCell ref="B51:L51"/>
    <mergeCell ref="B54:L54"/>
    <mergeCell ref="C150:G150"/>
    <mergeCell ref="C151:L151"/>
    <mergeCell ref="C153:G153"/>
    <mergeCell ref="C154:L154"/>
    <mergeCell ref="C156:G156"/>
    <mergeCell ref="C157:L157"/>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codeName="Feuil2"/>
  <dimension ref="A1:G6"/>
  <sheetViews>
    <sheetView zoomScalePageLayoutView="0" workbookViewId="0" topLeftCell="A1">
      <selection activeCell="A1" sqref="A1"/>
    </sheetView>
  </sheetViews>
  <sheetFormatPr defaultColWidth="11.421875" defaultRowHeight="15"/>
  <cols>
    <col min="1" max="1" width="42.00390625" style="0" customWidth="1"/>
    <col min="2" max="2" width="31.28125" style="0" customWidth="1"/>
    <col min="5" max="5" width="32.00390625" style="0" customWidth="1"/>
  </cols>
  <sheetData>
    <row r="1" spans="1:6" ht="15">
      <c r="A1" s="38" t="s">
        <v>228</v>
      </c>
      <c r="B1" s="216" t="s">
        <v>208</v>
      </c>
      <c r="C1" s="39"/>
      <c r="E1" s="38" t="s">
        <v>229</v>
      </c>
      <c r="F1" s="216" t="s">
        <v>208</v>
      </c>
    </row>
    <row r="2" spans="1:6" ht="15">
      <c r="A2" s="37"/>
      <c r="B2" s="217"/>
      <c r="C2" s="39"/>
      <c r="E2" s="37"/>
      <c r="F2" s="217"/>
    </row>
    <row r="3" spans="1:6" ht="15">
      <c r="A3" s="39" t="s">
        <v>173</v>
      </c>
      <c r="B3" s="216" t="s">
        <v>178</v>
      </c>
      <c r="C3" s="39"/>
      <c r="E3" s="39" t="s">
        <v>244</v>
      </c>
      <c r="F3" s="216" t="s">
        <v>246</v>
      </c>
    </row>
    <row r="4" spans="1:6" ht="15">
      <c r="A4" s="39" t="s">
        <v>174</v>
      </c>
      <c r="B4" s="216" t="s">
        <v>175</v>
      </c>
      <c r="C4" s="39"/>
      <c r="E4" s="39" t="s">
        <v>245</v>
      </c>
      <c r="F4" s="216" t="s">
        <v>231</v>
      </c>
    </row>
    <row r="5" spans="1:6" ht="15">
      <c r="A5" s="39" t="s">
        <v>176</v>
      </c>
      <c r="B5" s="216" t="s">
        <v>177</v>
      </c>
      <c r="C5" s="282"/>
      <c r="D5" s="282"/>
      <c r="E5" s="39" t="s">
        <v>230</v>
      </c>
      <c r="F5" s="216" t="s">
        <v>232</v>
      </c>
    </row>
    <row r="6" ht="15">
      <c r="G6" s="282"/>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3"/>
  <dimension ref="A1:J17"/>
  <sheetViews>
    <sheetView showGridLines="0" workbookViewId="0" topLeftCell="B1">
      <selection activeCell="D4" sqref="D4"/>
    </sheetView>
  </sheetViews>
  <sheetFormatPr defaultColWidth="11.421875" defaultRowHeight="15"/>
  <cols>
    <col min="1" max="1" width="1.8515625" style="282" hidden="1" customWidth="1"/>
    <col min="2" max="2" width="5.140625" style="282" customWidth="1"/>
    <col min="3" max="3" width="46.140625" style="282" customWidth="1"/>
    <col min="4" max="4" width="27.421875" style="282" customWidth="1"/>
    <col min="5" max="5" width="11.28125" style="282" customWidth="1"/>
    <col min="6" max="6" width="32.8515625" style="282" customWidth="1"/>
    <col min="7" max="8" width="8.140625" style="282" customWidth="1"/>
    <col min="9" max="9" width="13.28125" style="282" customWidth="1"/>
    <col min="10" max="10" width="7.28125" style="282" customWidth="1"/>
    <col min="11" max="16384" width="11.421875" style="282" customWidth="1"/>
  </cols>
  <sheetData>
    <row r="1" spans="1:10" ht="15">
      <c r="A1" s="575" t="s">
        <v>360</v>
      </c>
      <c r="B1" s="423"/>
      <c r="C1" s="423"/>
      <c r="D1" s="423"/>
      <c r="E1" s="423"/>
      <c r="F1" s="423"/>
      <c r="G1" s="423"/>
      <c r="H1" s="423"/>
      <c r="I1" s="423"/>
      <c r="J1" s="424"/>
    </row>
    <row r="2" spans="1:10" ht="35.25" customHeight="1">
      <c r="A2" s="578"/>
      <c r="B2" s="425"/>
      <c r="C2" s="660" t="s">
        <v>273</v>
      </c>
      <c r="D2" s="660"/>
      <c r="E2" s="660"/>
      <c r="F2" s="660"/>
      <c r="G2" s="660"/>
      <c r="H2" s="660"/>
      <c r="I2" s="660"/>
      <c r="J2" s="426"/>
    </row>
    <row r="3" spans="1:10" ht="15">
      <c r="A3" s="578"/>
      <c r="B3" s="33"/>
      <c r="C3" s="427"/>
      <c r="D3" s="428"/>
      <c r="E3" s="428"/>
      <c r="F3" s="428"/>
      <c r="G3" s="428"/>
      <c r="H3" s="428"/>
      <c r="I3" s="428"/>
      <c r="J3" s="429"/>
    </row>
    <row r="4" spans="1:10" ht="15">
      <c r="A4" s="578"/>
      <c r="B4" s="33"/>
      <c r="C4" s="430" t="s">
        <v>167</v>
      </c>
      <c r="D4" s="431"/>
      <c r="E4" s="432"/>
      <c r="F4" s="432"/>
      <c r="G4" s="432"/>
      <c r="H4" s="432"/>
      <c r="I4" s="432"/>
      <c r="J4" s="433"/>
    </row>
    <row r="5" spans="1:10" ht="15">
      <c r="A5" s="446"/>
      <c r="B5" s="33"/>
      <c r="C5" s="430"/>
      <c r="D5" s="432"/>
      <c r="E5" s="432"/>
      <c r="F5" s="432"/>
      <c r="G5" s="432"/>
      <c r="H5" s="432"/>
      <c r="I5" s="432"/>
      <c r="J5" s="433"/>
    </row>
    <row r="6" spans="1:10" ht="15">
      <c r="A6" s="446"/>
      <c r="B6" s="33"/>
      <c r="C6" s="33" t="s">
        <v>168</v>
      </c>
      <c r="D6" s="434" t="s">
        <v>227</v>
      </c>
      <c r="E6" s="33"/>
      <c r="F6" s="33"/>
      <c r="G6" s="333"/>
      <c r="H6" s="33"/>
      <c r="I6" s="33"/>
      <c r="J6" s="345"/>
    </row>
    <row r="7" spans="1:10" ht="15">
      <c r="A7" s="446"/>
      <c r="B7" s="33"/>
      <c r="C7" s="33"/>
      <c r="D7" s="33"/>
      <c r="E7" s="33"/>
      <c r="F7" s="33"/>
      <c r="G7" s="333"/>
      <c r="H7" s="33"/>
      <c r="I7" s="33"/>
      <c r="J7" s="345"/>
    </row>
    <row r="8" spans="1:10" ht="15">
      <c r="A8" s="446"/>
      <c r="B8" s="33"/>
      <c r="C8" s="33" t="s">
        <v>169</v>
      </c>
      <c r="D8" s="669"/>
      <c r="E8" s="670"/>
      <c r="F8" s="670"/>
      <c r="G8" s="670"/>
      <c r="H8" s="670"/>
      <c r="I8" s="671"/>
      <c r="J8" s="345"/>
    </row>
    <row r="9" spans="1:10" ht="15">
      <c r="A9" s="446"/>
      <c r="B9" s="33"/>
      <c r="C9" s="33"/>
      <c r="D9" s="33"/>
      <c r="E9" s="33"/>
      <c r="F9" s="432"/>
      <c r="G9" s="432"/>
      <c r="H9" s="432"/>
      <c r="I9" s="432"/>
      <c r="J9" s="345"/>
    </row>
    <row r="10" spans="1:10" ht="15">
      <c r="A10" s="446"/>
      <c r="B10" s="33"/>
      <c r="C10" s="33"/>
      <c r="D10" s="435"/>
      <c r="E10" s="435"/>
      <c r="F10" s="33"/>
      <c r="G10" s="33"/>
      <c r="H10" s="33"/>
      <c r="I10" s="33"/>
      <c r="J10" s="345"/>
    </row>
    <row r="11" spans="1:10" ht="15">
      <c r="A11" s="446"/>
      <c r="B11" s="33"/>
      <c r="C11" s="333" t="s">
        <v>207</v>
      </c>
      <c r="D11" s="333"/>
      <c r="E11" s="54"/>
      <c r="F11" s="54"/>
      <c r="G11" s="54"/>
      <c r="H11" s="54"/>
      <c r="I11" s="54"/>
      <c r="J11" s="345"/>
    </row>
    <row r="12" spans="1:10" ht="15.75" thickBot="1">
      <c r="A12" s="446"/>
      <c r="B12" s="33"/>
      <c r="C12" s="33"/>
      <c r="D12" s="33"/>
      <c r="E12" s="54"/>
      <c r="F12" s="54"/>
      <c r="G12" s="54"/>
      <c r="H12" s="54"/>
      <c r="I12" s="335"/>
      <c r="J12" s="345"/>
    </row>
    <row r="13" spans="1:10" ht="23.25" thickBot="1">
      <c r="A13" s="446"/>
      <c r="B13" s="33"/>
      <c r="C13" s="517" t="s">
        <v>171</v>
      </c>
      <c r="D13" s="518" t="s">
        <v>172</v>
      </c>
      <c r="E13" s="519" t="s">
        <v>221</v>
      </c>
      <c r="F13" s="520" t="s">
        <v>170</v>
      </c>
      <c r="G13" s="254"/>
      <c r="H13" s="254"/>
      <c r="I13" s="254"/>
      <c r="J13" s="345"/>
    </row>
    <row r="14" spans="1:10" ht="15" customHeight="1">
      <c r="A14" s="446"/>
      <c r="B14" s="33"/>
      <c r="C14" s="515"/>
      <c r="D14" s="516"/>
      <c r="E14" s="577" t="s">
        <v>227</v>
      </c>
      <c r="F14" s="576"/>
      <c r="G14" s="436"/>
      <c r="H14" s="436"/>
      <c r="I14" s="436"/>
      <c r="J14" s="345"/>
    </row>
    <row r="15" spans="1:10" s="529" customFormat="1" ht="15" customHeight="1" thickBot="1">
      <c r="A15" s="525"/>
      <c r="B15" s="33"/>
      <c r="C15" s="413"/>
      <c r="D15" s="414"/>
      <c r="E15" s="526"/>
      <c r="F15" s="527"/>
      <c r="G15" s="528"/>
      <c r="H15" s="528"/>
      <c r="I15" s="528"/>
      <c r="J15" s="345"/>
    </row>
    <row r="16" spans="1:10" ht="21.75" customHeight="1">
      <c r="A16" s="446"/>
      <c r="B16" s="422"/>
      <c r="C16" s="422"/>
      <c r="D16" s="422"/>
      <c r="E16" s="422"/>
      <c r="F16" s="422"/>
      <c r="G16" s="422"/>
      <c r="H16" s="422"/>
      <c r="I16" s="422"/>
      <c r="J16" s="418"/>
    </row>
    <row r="17" spans="1:10" ht="15.75" thickBot="1">
      <c r="A17" s="447"/>
      <c r="B17" s="420"/>
      <c r="C17" s="420"/>
      <c r="D17" s="420"/>
      <c r="E17" s="420"/>
      <c r="F17" s="420"/>
      <c r="G17" s="420"/>
      <c r="H17" s="420"/>
      <c r="I17" s="420"/>
      <c r="J17" s="421"/>
    </row>
  </sheetData>
  <sheetProtection password="EAD6" sheet="1" objects="1" scenarios="1"/>
  <mergeCells count="2">
    <mergeCell ref="C2:I2"/>
    <mergeCell ref="D8:I8"/>
  </mergeCells>
  <dataValidations count="5">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14:E15">
      <formula1>9</formula1>
    </dataValidation>
    <dataValidation showInputMessage="1" showErrorMessage="1" error="Veuillez sélectionner une catégorie dans la liste proposée." sqref="F15"/>
    <dataValidation type="list" showInputMessage="1" showErrorMessage="1" error="Veuillez sélectionner une catégorie dans la liste proposée." sqref="F14">
      <formula1>categorie</formula1>
    </dataValidation>
    <dataValidation type="decimal" operator="greaterThanOrEqual" allowBlank="1" showInputMessage="1" showErrorMessage="1" error="Veuillez saisir un nombre." sqref="G14:I15">
      <formula1>0</formula1>
    </dataValidation>
  </dataValidations>
  <printOptions horizontalCentered="1" verticalCentered="1"/>
  <pageMargins left="0.31496062992125984" right="0.31496062992125984" top="0.7480314960629921" bottom="0.7480314960629921" header="0.31496062992125984" footer="0.31496062992125984"/>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codeName="Feuil4"/>
  <dimension ref="A1:G14"/>
  <sheetViews>
    <sheetView showGridLines="0" workbookViewId="0" topLeftCell="A1">
      <selection activeCell="B4" sqref="B4"/>
    </sheetView>
  </sheetViews>
  <sheetFormatPr defaultColWidth="11.421875" defaultRowHeight="15"/>
  <cols>
    <col min="1" max="1" width="2.7109375" style="282" customWidth="1"/>
    <col min="2" max="2" width="12.00390625" style="282" customWidth="1"/>
    <col min="3" max="3" width="42.57421875" style="282" customWidth="1"/>
    <col min="4" max="4" width="36.57421875" style="282" customWidth="1"/>
    <col min="5" max="5" width="12.421875" style="282" customWidth="1"/>
    <col min="6" max="6" width="29.57421875" style="282" customWidth="1"/>
    <col min="7" max="7" width="2.7109375" style="282" customWidth="1"/>
    <col min="8" max="16384" width="11.421875" style="282" customWidth="1"/>
  </cols>
  <sheetData>
    <row r="1" spans="1:7" ht="15">
      <c r="A1" s="417"/>
      <c r="B1" s="417"/>
      <c r="C1" s="417"/>
      <c r="D1" s="417"/>
      <c r="E1" s="417"/>
      <c r="F1" s="417"/>
      <c r="G1" s="418"/>
    </row>
    <row r="2" spans="1:7" ht="35.25" customHeight="1">
      <c r="A2" s="417"/>
      <c r="B2" s="672" t="s">
        <v>226</v>
      </c>
      <c r="C2" s="672"/>
      <c r="D2" s="672"/>
      <c r="E2" s="672"/>
      <c r="F2" s="672"/>
      <c r="G2" s="418"/>
    </row>
    <row r="3" spans="1:7" ht="15">
      <c r="A3" s="417"/>
      <c r="B3" s="417"/>
      <c r="C3" s="417"/>
      <c r="D3" s="417"/>
      <c r="E3" s="417"/>
      <c r="F3" s="417"/>
      <c r="G3" s="418"/>
    </row>
    <row r="4" spans="1:7" ht="15">
      <c r="A4" s="417"/>
      <c r="B4" s="419" t="s">
        <v>362</v>
      </c>
      <c r="C4" s="419"/>
      <c r="D4" s="417"/>
      <c r="E4" s="417"/>
      <c r="F4" s="417"/>
      <c r="G4" s="418"/>
    </row>
    <row r="5" spans="1:7" ht="15">
      <c r="A5" s="417"/>
      <c r="B5" s="417"/>
      <c r="C5" s="417"/>
      <c r="D5" s="417"/>
      <c r="E5" s="417"/>
      <c r="F5" s="417"/>
      <c r="G5" s="418"/>
    </row>
    <row r="6" spans="1:7" ht="15.75" thickBot="1">
      <c r="A6" s="417"/>
      <c r="B6" s="417"/>
      <c r="C6" s="417"/>
      <c r="D6" s="417"/>
      <c r="E6" s="417"/>
      <c r="F6" s="417"/>
      <c r="G6" s="418"/>
    </row>
    <row r="7" spans="1:7" ht="23.25" thickBot="1">
      <c r="A7" s="417"/>
      <c r="B7" s="517" t="s">
        <v>252</v>
      </c>
      <c r="C7" s="518" t="s">
        <v>223</v>
      </c>
      <c r="D7" s="518" t="s">
        <v>172</v>
      </c>
      <c r="E7" s="519" t="s">
        <v>380</v>
      </c>
      <c r="F7" s="520" t="s">
        <v>170</v>
      </c>
      <c r="G7" s="418"/>
    </row>
    <row r="8" spans="1:7" ht="15">
      <c r="A8" s="417"/>
      <c r="B8" s="574" t="s">
        <v>227</v>
      </c>
      <c r="C8" s="516"/>
      <c r="D8" s="516"/>
      <c r="E8" s="573" t="s">
        <v>227</v>
      </c>
      <c r="F8" s="521"/>
      <c r="G8" s="418"/>
    </row>
    <row r="9" spans="1:7" ht="15.75" thickBot="1">
      <c r="A9" s="417"/>
      <c r="B9" s="413"/>
      <c r="C9" s="414"/>
      <c r="D9" s="414"/>
      <c r="E9" s="415"/>
      <c r="F9" s="416"/>
      <c r="G9" s="418"/>
    </row>
    <row r="10" spans="1:7" ht="15">
      <c r="A10" s="417"/>
      <c r="B10" s="417"/>
      <c r="C10" s="417"/>
      <c r="D10" s="417"/>
      <c r="E10" s="417"/>
      <c r="F10" s="417"/>
      <c r="G10" s="418"/>
    </row>
    <row r="11" spans="1:7" ht="15">
      <c r="A11" s="417"/>
      <c r="B11" s="417"/>
      <c r="C11" s="417"/>
      <c r="D11" s="417"/>
      <c r="E11" s="417"/>
      <c r="F11" s="417"/>
      <c r="G11" s="418"/>
    </row>
    <row r="12" spans="1:7" ht="15">
      <c r="A12" s="417"/>
      <c r="B12" s="524" t="s">
        <v>253</v>
      </c>
      <c r="C12" s="524"/>
      <c r="D12" s="524"/>
      <c r="E12" s="524"/>
      <c r="F12" s="524"/>
      <c r="G12" s="418"/>
    </row>
    <row r="13" spans="1:7" ht="30.75" customHeight="1">
      <c r="A13" s="417"/>
      <c r="B13" s="673" t="s">
        <v>254</v>
      </c>
      <c r="C13" s="673"/>
      <c r="D13" s="673"/>
      <c r="E13" s="673"/>
      <c r="F13" s="673"/>
      <c r="G13" s="418"/>
    </row>
    <row r="14" spans="1:7" ht="15.75" thickBot="1">
      <c r="A14" s="420"/>
      <c r="B14" s="420"/>
      <c r="C14" s="420"/>
      <c r="D14" s="420"/>
      <c r="E14" s="420"/>
      <c r="F14" s="420"/>
      <c r="G14" s="421"/>
    </row>
  </sheetData>
  <sheetProtection password="EAD6" sheet="1" objects="1" scenarios="1"/>
  <mergeCells count="2">
    <mergeCell ref="B2:F2"/>
    <mergeCell ref="B13:F13"/>
  </mergeCells>
  <dataValidations count="3">
    <dataValidation type="list" showInputMessage="1" showErrorMessage="1" error="Veuillez sélectionner une catégorie dans la liste proposée." sqref="F8">
      <formula1>categorie_Id_CR_SF</formula1>
    </dataValidation>
    <dataValidation type="textLength" operator="lessThanOrEqual" allowBlank="1" showInputMessage="1" showErrorMessage="1" error="Veuillez saisir un identifiant de 6 caractères (sans caractère spéciaux, espace, tiret, accents...)" sqref="B8">
      <formula1>6</formula1>
    </dataValidation>
    <dataValidation type="textLength" operator="equal" allowBlank="1" showInputMessage="1" showErrorMessage="1" error="Veuillez saisir un n° finess de 9 caractères (sans espace, tiret, ...)" sqref="E8">
      <formula1>9</formula1>
    </dataValidation>
  </dataValidations>
  <printOptions horizontalCentered="1" verticalCentered="1"/>
  <pageMargins left="0.7086614173228347" right="0.7086614173228347" top="0.5511811023622047" bottom="0.5511811023622047" header="0.31496062992125984" footer="0.31496062992125984"/>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codeName="Feuil5"/>
  <dimension ref="A1:O228"/>
  <sheetViews>
    <sheetView showGridLines="0" zoomScale="85" zoomScaleNormal="85" zoomScaleSheetLayoutView="70" workbookViewId="0" topLeftCell="A1">
      <selection activeCell="C12" sqref="C12"/>
    </sheetView>
  </sheetViews>
  <sheetFormatPr defaultColWidth="11.421875" defaultRowHeight="15"/>
  <cols>
    <col min="1" max="1" width="3.7109375" style="347" customWidth="1"/>
    <col min="2" max="2" width="12.7109375" style="368" customWidth="1"/>
    <col min="3" max="3" width="85.140625" style="369" bestFit="1" customWidth="1"/>
    <col min="4" max="5" width="15.7109375" style="347" customWidth="1"/>
    <col min="6" max="9" width="15.7109375" style="351" customWidth="1"/>
    <col min="10" max="11" width="15.7109375" style="347" customWidth="1"/>
    <col min="12" max="12" width="2.7109375" style="347" customWidth="1"/>
    <col min="13" max="16384" width="11.421875" style="347" customWidth="1"/>
  </cols>
  <sheetData>
    <row r="1" spans="1:12" s="340" customFormat="1" ht="12.75">
      <c r="A1" s="336"/>
      <c r="B1" s="337"/>
      <c r="C1" s="337"/>
      <c r="D1" s="337"/>
      <c r="E1" s="337"/>
      <c r="F1" s="337"/>
      <c r="G1" s="337"/>
      <c r="H1" s="338"/>
      <c r="I1" s="338"/>
      <c r="J1" s="338"/>
      <c r="K1" s="338"/>
      <c r="L1" s="339"/>
    </row>
    <row r="2" spans="1:12" s="343" customFormat="1" ht="25.5" customHeight="1">
      <c r="A2" s="341"/>
      <c r="B2" s="674" t="s">
        <v>179</v>
      </c>
      <c r="C2" s="674"/>
      <c r="D2" s="675"/>
      <c r="E2" s="675"/>
      <c r="F2" s="675"/>
      <c r="G2" s="56"/>
      <c r="H2" s="56"/>
      <c r="I2" s="56"/>
      <c r="J2" s="56"/>
      <c r="K2" s="56"/>
      <c r="L2" s="342"/>
    </row>
    <row r="3" spans="1:12" s="343" customFormat="1" ht="25.5" customHeight="1">
      <c r="A3" s="341"/>
      <c r="B3" s="674" t="s">
        <v>180</v>
      </c>
      <c r="C3" s="674"/>
      <c r="D3" s="676"/>
      <c r="E3" s="676"/>
      <c r="F3" s="676"/>
      <c r="G3" s="56"/>
      <c r="H3" s="56"/>
      <c r="I3" s="56"/>
      <c r="J3" s="56"/>
      <c r="K3" s="56"/>
      <c r="L3" s="342"/>
    </row>
    <row r="4" spans="1:12" s="343" customFormat="1" ht="12.75">
      <c r="A4" s="341"/>
      <c r="B4" s="56"/>
      <c r="C4" s="56"/>
      <c r="D4" s="56"/>
      <c r="E4" s="56"/>
      <c r="F4" s="56"/>
      <c r="G4" s="56"/>
      <c r="H4" s="56"/>
      <c r="I4" s="56"/>
      <c r="J4" s="56"/>
      <c r="K4" s="56"/>
      <c r="L4" s="342"/>
    </row>
    <row r="5" spans="1:12" s="343" customFormat="1" ht="12.75">
      <c r="A5" s="341"/>
      <c r="B5" s="56"/>
      <c r="C5" s="56"/>
      <c r="D5" s="55" t="s">
        <v>198</v>
      </c>
      <c r="E5" s="56"/>
      <c r="F5" s="56"/>
      <c r="G5" s="56"/>
      <c r="H5" s="56"/>
      <c r="I5" s="56"/>
      <c r="J5" s="56"/>
      <c r="K5" s="56"/>
      <c r="L5" s="342"/>
    </row>
    <row r="6" spans="1:12" s="343" customFormat="1" ht="12.75">
      <c r="A6" s="341"/>
      <c r="B6" s="56"/>
      <c r="C6" s="56"/>
      <c r="D6" s="55"/>
      <c r="E6" s="56"/>
      <c r="F6" s="56"/>
      <c r="G6" s="56"/>
      <c r="H6" s="56"/>
      <c r="I6" s="56"/>
      <c r="J6" s="56"/>
      <c r="K6" s="56"/>
      <c r="L6" s="342"/>
    </row>
    <row r="7" spans="1:12" s="343" customFormat="1" ht="12.75">
      <c r="A7" s="341"/>
      <c r="B7" s="56"/>
      <c r="C7" s="56"/>
      <c r="D7" s="57" t="s">
        <v>182</v>
      </c>
      <c r="E7" s="57" t="s">
        <v>183</v>
      </c>
      <c r="F7" s="57" t="s">
        <v>184</v>
      </c>
      <c r="G7" s="57" t="s">
        <v>185</v>
      </c>
      <c r="H7" s="57" t="s">
        <v>186</v>
      </c>
      <c r="I7" s="56"/>
      <c r="J7" s="56"/>
      <c r="K7" s="56"/>
      <c r="L7" s="342"/>
    </row>
    <row r="8" spans="1:12" s="343" customFormat="1" ht="12.75">
      <c r="A8" s="341"/>
      <c r="B8" s="56"/>
      <c r="C8" s="56"/>
      <c r="D8" s="58"/>
      <c r="E8" s="58"/>
      <c r="F8" s="58"/>
      <c r="G8" s="58"/>
      <c r="H8" s="58"/>
      <c r="I8" s="56"/>
      <c r="J8" s="56"/>
      <c r="K8" s="56"/>
      <c r="L8" s="342"/>
    </row>
    <row r="9" spans="1:12" s="343" customFormat="1" ht="12.75">
      <c r="A9" s="341"/>
      <c r="B9" s="56"/>
      <c r="C9" s="56"/>
      <c r="D9" s="56"/>
      <c r="E9" s="56"/>
      <c r="F9" s="56"/>
      <c r="G9" s="56"/>
      <c r="H9" s="56"/>
      <c r="I9" s="56"/>
      <c r="J9" s="56"/>
      <c r="K9" s="56"/>
      <c r="L9" s="342"/>
    </row>
    <row r="10" spans="1:12" s="346" customFormat="1" ht="38.25" customHeight="1">
      <c r="A10" s="344"/>
      <c r="B10" s="677" t="s">
        <v>258</v>
      </c>
      <c r="C10" s="677"/>
      <c r="D10" s="677"/>
      <c r="E10" s="677"/>
      <c r="F10" s="677"/>
      <c r="G10" s="677"/>
      <c r="H10" s="677"/>
      <c r="I10" s="677"/>
      <c r="J10" s="677"/>
      <c r="K10" s="677"/>
      <c r="L10" s="345"/>
    </row>
    <row r="11" spans="1:12" s="346" customFormat="1" ht="12.75">
      <c r="A11" s="344"/>
      <c r="B11" s="678"/>
      <c r="C11" s="678"/>
      <c r="D11" s="678"/>
      <c r="E11" s="678"/>
      <c r="F11" s="678"/>
      <c r="G11" s="678"/>
      <c r="H11" s="678"/>
      <c r="I11" s="678"/>
      <c r="J11" s="678"/>
      <c r="K11" s="678"/>
      <c r="L11" s="345"/>
    </row>
    <row r="12" spans="1:12" ht="13.5" thickBot="1">
      <c r="A12" s="344"/>
      <c r="B12" s="257"/>
      <c r="C12" s="258" t="s">
        <v>42</v>
      </c>
      <c r="D12" s="283"/>
      <c r="E12" s="283"/>
      <c r="F12" s="678"/>
      <c r="G12" s="678"/>
      <c r="H12" s="678"/>
      <c r="I12" s="678"/>
      <c r="J12" s="678"/>
      <c r="K12" s="678"/>
      <c r="L12" s="345"/>
    </row>
    <row r="13" spans="1:12" ht="15" customHeight="1">
      <c r="A13" s="344"/>
      <c r="B13" s="679" t="s">
        <v>142</v>
      </c>
      <c r="C13" s="680" t="s">
        <v>4</v>
      </c>
      <c r="D13" s="682" t="s">
        <v>1</v>
      </c>
      <c r="E13" s="683"/>
      <c r="F13" s="682" t="s">
        <v>2</v>
      </c>
      <c r="G13" s="684"/>
      <c r="H13" s="682" t="s">
        <v>3</v>
      </c>
      <c r="I13" s="684"/>
      <c r="J13" s="682" t="s">
        <v>0</v>
      </c>
      <c r="K13" s="684"/>
      <c r="L13" s="345"/>
    </row>
    <row r="14" spans="1:12" s="350" customFormat="1" ht="13.5" thickBot="1">
      <c r="A14" s="348"/>
      <c r="B14" s="679"/>
      <c r="C14" s="681"/>
      <c r="D14" s="284" t="str">
        <f>IF('Page de garde'!$D$4="","Prévu N","Prévu "&amp;'Page de garde'!$D$4)</f>
        <v>Prévu N</v>
      </c>
      <c r="E14" s="285" t="str">
        <f>IF('Page de garde'!$D$4="","Réel N","Réel "&amp;'Page de garde'!$D$4)</f>
        <v>Réel N</v>
      </c>
      <c r="F14" s="284" t="str">
        <f>IF('Page de garde'!$D$4="","Prévu N","Prévu "&amp;'Page de garde'!$D$4)</f>
        <v>Prévu N</v>
      </c>
      <c r="G14" s="285" t="str">
        <f>IF('Page de garde'!$D$4="","Réel N","Réel "&amp;'Page de garde'!$D$4)</f>
        <v>Réel N</v>
      </c>
      <c r="H14" s="284" t="str">
        <f>IF('Page de garde'!$D$4="","Prévu N","Prévu "&amp;'Page de garde'!$D$4)</f>
        <v>Prévu N</v>
      </c>
      <c r="I14" s="285" t="str">
        <f>IF('Page de garde'!$D$4="","Réel N","Réel "&amp;'Page de garde'!$D$4)</f>
        <v>Réel N</v>
      </c>
      <c r="J14" s="284" t="str">
        <f>IF('Page de garde'!$D$4="","Prévu N","Prévu "&amp;'Page de garde'!$D$4)</f>
        <v>Prévu N</v>
      </c>
      <c r="K14" s="286" t="str">
        <f>IF('Page de garde'!$D$4="","Réel N","Réel "&amp;'Page de garde'!$D$4)</f>
        <v>Réel N</v>
      </c>
      <c r="L14" s="349"/>
    </row>
    <row r="15" spans="1:12" ht="12.75">
      <c r="A15" s="344"/>
      <c r="B15" s="259">
        <v>60</v>
      </c>
      <c r="C15" s="260" t="s">
        <v>5</v>
      </c>
      <c r="D15" s="287"/>
      <c r="E15" s="288"/>
      <c r="F15" s="287"/>
      <c r="G15" s="289"/>
      <c r="H15" s="287"/>
      <c r="I15" s="290"/>
      <c r="J15" s="222">
        <f aca="true" t="shared" si="0" ref="J15:K17">D15+F15+H15</f>
        <v>0</v>
      </c>
      <c r="K15" s="229">
        <f t="shared" si="0"/>
        <v>0</v>
      </c>
      <c r="L15" s="345"/>
    </row>
    <row r="16" spans="1:12" ht="12.75">
      <c r="A16" s="344"/>
      <c r="B16" s="261">
        <v>602</v>
      </c>
      <c r="C16" s="440" t="s">
        <v>236</v>
      </c>
      <c r="D16" s="291"/>
      <c r="E16" s="292"/>
      <c r="F16" s="291"/>
      <c r="G16" s="296"/>
      <c r="H16" s="291"/>
      <c r="I16" s="296"/>
      <c r="J16" s="223">
        <f t="shared" si="0"/>
        <v>0</v>
      </c>
      <c r="K16" s="224">
        <f t="shared" si="0"/>
        <v>0</v>
      </c>
      <c r="L16" s="345"/>
    </row>
    <row r="17" spans="1:12" ht="12.75">
      <c r="A17" s="344"/>
      <c r="B17" s="261">
        <v>6021</v>
      </c>
      <c r="C17" s="440" t="s">
        <v>6</v>
      </c>
      <c r="D17" s="293"/>
      <c r="E17" s="295"/>
      <c r="F17" s="293"/>
      <c r="G17" s="294"/>
      <c r="H17" s="291"/>
      <c r="I17" s="296"/>
      <c r="J17" s="223">
        <f t="shared" si="0"/>
        <v>0</v>
      </c>
      <c r="K17" s="224">
        <f t="shared" si="0"/>
        <v>0</v>
      </c>
      <c r="L17" s="345"/>
    </row>
    <row r="18" spans="1:12" ht="12.75">
      <c r="A18" s="344"/>
      <c r="B18" s="685">
        <v>60222</v>
      </c>
      <c r="C18" s="686" t="s">
        <v>159</v>
      </c>
      <c r="D18" s="297">
        <v>0.7</v>
      </c>
      <c r="E18" s="298">
        <v>0.7</v>
      </c>
      <c r="F18" s="297">
        <v>0.3</v>
      </c>
      <c r="G18" s="299">
        <v>0.3</v>
      </c>
      <c r="H18" s="300"/>
      <c r="I18" s="301"/>
      <c r="J18" s="300"/>
      <c r="K18" s="301"/>
      <c r="L18" s="345"/>
    </row>
    <row r="19" spans="1:12" ht="12.75">
      <c r="A19" s="344"/>
      <c r="B19" s="685"/>
      <c r="C19" s="687"/>
      <c r="D19" s="613">
        <f>+IF($J20=0,"",D20/$J20)</f>
      </c>
      <c r="E19" s="614">
        <f>+IF($K20=0,"",E20/$K20)</f>
      </c>
      <c r="F19" s="613">
        <f>+IF($J20=0,"",F20/$J20)</f>
      </c>
      <c r="G19" s="614">
        <f>+IF($K20=0,"",G20/$K20)</f>
      </c>
      <c r="H19" s="300"/>
      <c r="I19" s="301"/>
      <c r="J19" s="300"/>
      <c r="K19" s="301"/>
      <c r="L19" s="345"/>
    </row>
    <row r="20" spans="1:12" ht="12.75">
      <c r="A20" s="344"/>
      <c r="B20" s="685"/>
      <c r="C20" s="688"/>
      <c r="D20" s="291"/>
      <c r="E20" s="292"/>
      <c r="F20" s="291"/>
      <c r="G20" s="296"/>
      <c r="H20" s="293"/>
      <c r="I20" s="294"/>
      <c r="J20" s="223">
        <f>D20+F20+H20</f>
        <v>0</v>
      </c>
      <c r="K20" s="224">
        <f>E20+G20+I20</f>
        <v>0</v>
      </c>
      <c r="L20" s="345"/>
    </row>
    <row r="21" spans="1:12" ht="12.75">
      <c r="A21" s="344"/>
      <c r="B21" s="689">
        <v>60226</v>
      </c>
      <c r="C21" s="690" t="s">
        <v>157</v>
      </c>
      <c r="D21" s="297">
        <v>0.7</v>
      </c>
      <c r="E21" s="298">
        <v>0.7</v>
      </c>
      <c r="F21" s="297">
        <v>0.3</v>
      </c>
      <c r="G21" s="299">
        <v>0.3</v>
      </c>
      <c r="H21" s="300"/>
      <c r="I21" s="301"/>
      <c r="J21" s="300"/>
      <c r="K21" s="301"/>
      <c r="L21" s="345"/>
    </row>
    <row r="22" spans="1:12" ht="12.75">
      <c r="A22" s="344"/>
      <c r="B22" s="689"/>
      <c r="C22" s="690"/>
      <c r="D22" s="613">
        <f>+IF($J23=0,"",D23/$J23)</f>
      </c>
      <c r="E22" s="614">
        <f>+IF($K23=0,"",E23/$K23)</f>
      </c>
      <c r="F22" s="613">
        <f>+IF($J23=0,"",F23/$J23)</f>
      </c>
      <c r="G22" s="614">
        <f>+IF($K23=0,"",G23/$K23)</f>
      </c>
      <c r="H22" s="300"/>
      <c r="I22" s="301"/>
      <c r="J22" s="300"/>
      <c r="K22" s="301"/>
      <c r="L22" s="345"/>
    </row>
    <row r="23" spans="1:12" ht="12.75">
      <c r="A23" s="344"/>
      <c r="B23" s="689"/>
      <c r="C23" s="690"/>
      <c r="D23" s="291"/>
      <c r="E23" s="292"/>
      <c r="F23" s="291"/>
      <c r="G23" s="296"/>
      <c r="H23" s="293"/>
      <c r="I23" s="294"/>
      <c r="J23" s="223">
        <f>D23+F23+H23</f>
        <v>0</v>
      </c>
      <c r="K23" s="224">
        <f aca="true" t="shared" si="1" ref="J23:K26">E23+G23+I23</f>
        <v>0</v>
      </c>
      <c r="L23" s="345"/>
    </row>
    <row r="24" spans="1:12" ht="12.75">
      <c r="A24" s="344"/>
      <c r="B24" s="261">
        <v>602261</v>
      </c>
      <c r="C24" s="440" t="s">
        <v>7</v>
      </c>
      <c r="D24" s="293"/>
      <c r="E24" s="295"/>
      <c r="F24" s="291"/>
      <c r="G24" s="296"/>
      <c r="H24" s="293"/>
      <c r="I24" s="294"/>
      <c r="J24" s="223">
        <f t="shared" si="1"/>
        <v>0</v>
      </c>
      <c r="K24" s="224">
        <f t="shared" si="1"/>
        <v>0</v>
      </c>
      <c r="L24" s="345"/>
    </row>
    <row r="25" spans="1:12" ht="12.75">
      <c r="A25" s="344"/>
      <c r="B25" s="261">
        <v>603</v>
      </c>
      <c r="C25" s="440" t="s">
        <v>274</v>
      </c>
      <c r="D25" s="291"/>
      <c r="E25" s="292"/>
      <c r="F25" s="291"/>
      <c r="G25" s="296"/>
      <c r="H25" s="291"/>
      <c r="I25" s="296"/>
      <c r="J25" s="223">
        <f t="shared" si="1"/>
        <v>0</v>
      </c>
      <c r="K25" s="224">
        <f t="shared" si="1"/>
        <v>0</v>
      </c>
      <c r="L25" s="345"/>
    </row>
    <row r="26" spans="1:12" s="351" customFormat="1" ht="12.75">
      <c r="A26" s="344"/>
      <c r="B26" s="261">
        <v>60321</v>
      </c>
      <c r="C26" s="440" t="s">
        <v>8</v>
      </c>
      <c r="D26" s="293"/>
      <c r="E26" s="295"/>
      <c r="F26" s="293"/>
      <c r="G26" s="294"/>
      <c r="H26" s="291"/>
      <c r="I26" s="296"/>
      <c r="J26" s="223">
        <f t="shared" si="1"/>
        <v>0</v>
      </c>
      <c r="K26" s="224">
        <f t="shared" si="1"/>
        <v>0</v>
      </c>
      <c r="L26" s="345"/>
    </row>
    <row r="27" spans="1:12" s="351" customFormat="1" ht="12.75">
      <c r="A27" s="344"/>
      <c r="B27" s="685">
        <v>60322</v>
      </c>
      <c r="C27" s="686" t="s">
        <v>259</v>
      </c>
      <c r="D27" s="297">
        <v>0.7</v>
      </c>
      <c r="E27" s="298">
        <v>0.7</v>
      </c>
      <c r="F27" s="297">
        <v>0.3</v>
      </c>
      <c r="G27" s="299">
        <v>0.3</v>
      </c>
      <c r="H27" s="300"/>
      <c r="I27" s="301"/>
      <c r="J27" s="300"/>
      <c r="K27" s="301"/>
      <c r="L27" s="345"/>
    </row>
    <row r="28" spans="1:12" s="351" customFormat="1" ht="12.75">
      <c r="A28" s="344"/>
      <c r="B28" s="685"/>
      <c r="C28" s="687"/>
      <c r="D28" s="613">
        <f>+IF($J29=0,"",D29/$J29)</f>
      </c>
      <c r="E28" s="614">
        <f>+IF($K29=0,"",E29/$K29)</f>
      </c>
      <c r="F28" s="613">
        <f>+IF($J29=0,"",F29/$J29)</f>
      </c>
      <c r="G28" s="614">
        <f>+IF($K29=0,"",G29/$K29)</f>
      </c>
      <c r="H28" s="300"/>
      <c r="I28" s="301"/>
      <c r="J28" s="300"/>
      <c r="K28" s="301"/>
      <c r="L28" s="345"/>
    </row>
    <row r="29" spans="1:12" s="351" customFormat="1" ht="12.75">
      <c r="A29" s="344"/>
      <c r="B29" s="685"/>
      <c r="C29" s="688"/>
      <c r="D29" s="291"/>
      <c r="E29" s="292"/>
      <c r="F29" s="291"/>
      <c r="G29" s="296"/>
      <c r="H29" s="293"/>
      <c r="I29" s="294"/>
      <c r="J29" s="223">
        <f>D29+F29+H29</f>
        <v>0</v>
      </c>
      <c r="K29" s="224">
        <f>E29+G29+I29</f>
        <v>0</v>
      </c>
      <c r="L29" s="345"/>
    </row>
    <row r="30" spans="1:12" ht="12.75">
      <c r="A30" s="344"/>
      <c r="B30" s="689">
        <v>603226</v>
      </c>
      <c r="C30" s="690" t="s">
        <v>158</v>
      </c>
      <c r="D30" s="297">
        <v>0.7</v>
      </c>
      <c r="E30" s="298">
        <v>0.7</v>
      </c>
      <c r="F30" s="297">
        <v>0.3</v>
      </c>
      <c r="G30" s="299">
        <v>0.3</v>
      </c>
      <c r="H30" s="300"/>
      <c r="I30" s="301"/>
      <c r="J30" s="300"/>
      <c r="K30" s="301"/>
      <c r="L30" s="345"/>
    </row>
    <row r="31" spans="1:12" ht="12.75">
      <c r="A31" s="344"/>
      <c r="B31" s="689"/>
      <c r="C31" s="690"/>
      <c r="D31" s="613">
        <f>+IF($J32=0,"",D32/$J32)</f>
      </c>
      <c r="E31" s="614">
        <f>+IF($K32=0,"",E32/$K32)</f>
      </c>
      <c r="F31" s="613">
        <f>+IF($J32=0,"",F32/$J32)</f>
      </c>
      <c r="G31" s="614">
        <f>+IF($K32=0,"",G32/$K32)</f>
      </c>
      <c r="H31" s="300"/>
      <c r="I31" s="301"/>
      <c r="J31" s="300"/>
      <c r="K31" s="301"/>
      <c r="L31" s="345"/>
    </row>
    <row r="32" spans="1:12" ht="12.75">
      <c r="A32" s="344"/>
      <c r="B32" s="689"/>
      <c r="C32" s="690"/>
      <c r="D32" s="291"/>
      <c r="E32" s="292"/>
      <c r="F32" s="291"/>
      <c r="G32" s="296"/>
      <c r="H32" s="293"/>
      <c r="I32" s="294"/>
      <c r="J32" s="223">
        <f aca="true" t="shared" si="2" ref="J32:K34">D32+F32+H32</f>
        <v>0</v>
      </c>
      <c r="K32" s="224">
        <f t="shared" si="2"/>
        <v>0</v>
      </c>
      <c r="L32" s="345"/>
    </row>
    <row r="33" spans="1:12" ht="12.75">
      <c r="A33" s="344"/>
      <c r="B33" s="261">
        <v>6032261</v>
      </c>
      <c r="C33" s="440" t="s">
        <v>7</v>
      </c>
      <c r="D33" s="293"/>
      <c r="E33" s="295"/>
      <c r="F33" s="291"/>
      <c r="G33" s="296"/>
      <c r="H33" s="293"/>
      <c r="I33" s="294"/>
      <c r="J33" s="223">
        <f t="shared" si="2"/>
        <v>0</v>
      </c>
      <c r="K33" s="224">
        <f t="shared" si="2"/>
        <v>0</v>
      </c>
      <c r="L33" s="345"/>
    </row>
    <row r="34" spans="1:12" ht="12.75">
      <c r="A34" s="344"/>
      <c r="B34" s="261">
        <v>606</v>
      </c>
      <c r="C34" s="440" t="s">
        <v>9</v>
      </c>
      <c r="D34" s="291"/>
      <c r="E34" s="292"/>
      <c r="F34" s="291"/>
      <c r="G34" s="296"/>
      <c r="H34" s="291"/>
      <c r="I34" s="296"/>
      <c r="J34" s="223">
        <f t="shared" si="2"/>
        <v>0</v>
      </c>
      <c r="K34" s="224">
        <f t="shared" si="2"/>
        <v>0</v>
      </c>
      <c r="L34" s="345"/>
    </row>
    <row r="35" spans="1:12" ht="12.75">
      <c r="A35" s="344"/>
      <c r="B35" s="689">
        <v>60622</v>
      </c>
      <c r="C35" s="690" t="s">
        <v>159</v>
      </c>
      <c r="D35" s="297">
        <v>0.7</v>
      </c>
      <c r="E35" s="298">
        <v>0.7</v>
      </c>
      <c r="F35" s="297">
        <v>0.3</v>
      </c>
      <c r="G35" s="299">
        <v>0.3</v>
      </c>
      <c r="H35" s="300"/>
      <c r="I35" s="301"/>
      <c r="J35" s="300"/>
      <c r="K35" s="301"/>
      <c r="L35" s="345"/>
    </row>
    <row r="36" spans="1:12" ht="12.75">
      <c r="A36" s="344"/>
      <c r="B36" s="689"/>
      <c r="C36" s="690"/>
      <c r="D36" s="613">
        <f>+IF($J37=0,"",D37/$J37)</f>
      </c>
      <c r="E36" s="614">
        <f>+IF($K37=0,"",E37/$K37)</f>
      </c>
      <c r="F36" s="613">
        <f>+IF($J37=0,"",F37/$J37)</f>
      </c>
      <c r="G36" s="614">
        <f>+IF($K37=0,"",G37/$K37)</f>
      </c>
      <c r="H36" s="300"/>
      <c r="I36" s="301"/>
      <c r="J36" s="300"/>
      <c r="K36" s="301"/>
      <c r="L36" s="345"/>
    </row>
    <row r="37" spans="1:12" ht="12.75">
      <c r="A37" s="344"/>
      <c r="B37" s="689"/>
      <c r="C37" s="690"/>
      <c r="D37" s="291"/>
      <c r="E37" s="292"/>
      <c r="F37" s="291"/>
      <c r="G37" s="296"/>
      <c r="H37" s="293"/>
      <c r="I37" s="294"/>
      <c r="J37" s="223">
        <f>D37+F37+H37</f>
        <v>0</v>
      </c>
      <c r="K37" s="224">
        <f>E37+G37+I37</f>
        <v>0</v>
      </c>
      <c r="L37" s="345"/>
    </row>
    <row r="38" spans="1:12" ht="12.75">
      <c r="A38" s="344"/>
      <c r="B38" s="689">
        <v>60626</v>
      </c>
      <c r="C38" s="690" t="s">
        <v>160</v>
      </c>
      <c r="D38" s="297">
        <v>0.7</v>
      </c>
      <c r="E38" s="298">
        <v>0.7</v>
      </c>
      <c r="F38" s="297">
        <v>0.3</v>
      </c>
      <c r="G38" s="299">
        <v>0.3</v>
      </c>
      <c r="H38" s="300"/>
      <c r="I38" s="301"/>
      <c r="J38" s="300"/>
      <c r="K38" s="301"/>
      <c r="L38" s="345"/>
    </row>
    <row r="39" spans="1:12" ht="12.75">
      <c r="A39" s="344"/>
      <c r="B39" s="689"/>
      <c r="C39" s="690"/>
      <c r="D39" s="613">
        <f>+IF($J40=0,"",D40/$J40)</f>
      </c>
      <c r="E39" s="614">
        <f>+IF($K40=0,"",E40/$K40)</f>
      </c>
      <c r="F39" s="613">
        <f>+IF($J40=0,"",F40/$J40)</f>
      </c>
      <c r="G39" s="614">
        <f>+IF($K40=0,"",G40/$K40)</f>
      </c>
      <c r="H39" s="300"/>
      <c r="I39" s="301"/>
      <c r="J39" s="300"/>
      <c r="K39" s="301"/>
      <c r="L39" s="345"/>
    </row>
    <row r="40" spans="1:12" ht="12.75">
      <c r="A40" s="344"/>
      <c r="B40" s="689"/>
      <c r="C40" s="690"/>
      <c r="D40" s="291"/>
      <c r="E40" s="292"/>
      <c r="F40" s="291"/>
      <c r="G40" s="296"/>
      <c r="H40" s="293"/>
      <c r="I40" s="294"/>
      <c r="J40" s="223">
        <f aca="true" t="shared" si="3" ref="J40:K42">D40+F40+H40</f>
        <v>0</v>
      </c>
      <c r="K40" s="224">
        <f t="shared" si="3"/>
        <v>0</v>
      </c>
      <c r="L40" s="345"/>
    </row>
    <row r="41" spans="1:12" ht="12.75">
      <c r="A41" s="344"/>
      <c r="B41" s="261">
        <v>606261</v>
      </c>
      <c r="C41" s="440" t="s">
        <v>7</v>
      </c>
      <c r="D41" s="293"/>
      <c r="E41" s="295"/>
      <c r="F41" s="291"/>
      <c r="G41" s="296"/>
      <c r="H41" s="293"/>
      <c r="I41" s="294"/>
      <c r="J41" s="223">
        <f t="shared" si="3"/>
        <v>0</v>
      </c>
      <c r="K41" s="224">
        <f t="shared" si="3"/>
        <v>0</v>
      </c>
      <c r="L41" s="345"/>
    </row>
    <row r="42" spans="1:12" ht="12.75">
      <c r="A42" s="344"/>
      <c r="B42" s="261">
        <v>6066</v>
      </c>
      <c r="C42" s="440" t="s">
        <v>10</v>
      </c>
      <c r="D42" s="305"/>
      <c r="E42" s="306"/>
      <c r="F42" s="305"/>
      <c r="G42" s="307"/>
      <c r="H42" s="308"/>
      <c r="I42" s="309"/>
      <c r="J42" s="218">
        <f t="shared" si="3"/>
        <v>0</v>
      </c>
      <c r="K42" s="219">
        <f t="shared" si="3"/>
        <v>0</v>
      </c>
      <c r="L42" s="345"/>
    </row>
    <row r="43" spans="1:12" ht="12.75">
      <c r="A43" s="344"/>
      <c r="B43" s="261">
        <v>709</v>
      </c>
      <c r="C43" s="262" t="s">
        <v>47</v>
      </c>
      <c r="D43" s="291"/>
      <c r="E43" s="296"/>
      <c r="F43" s="291"/>
      <c r="G43" s="296"/>
      <c r="H43" s="291"/>
      <c r="I43" s="296"/>
      <c r="J43" s="218">
        <f>D43+F43+H43</f>
        <v>0</v>
      </c>
      <c r="K43" s="219">
        <f>E43+G43+I43</f>
        <v>0</v>
      </c>
      <c r="L43" s="345"/>
    </row>
    <row r="44" spans="1:12" ht="13.5" thickBot="1">
      <c r="A44" s="344"/>
      <c r="B44" s="261">
        <v>713</v>
      </c>
      <c r="C44" s="262" t="s">
        <v>48</v>
      </c>
      <c r="D44" s="291"/>
      <c r="E44" s="296"/>
      <c r="F44" s="291"/>
      <c r="G44" s="296"/>
      <c r="H44" s="291"/>
      <c r="I44" s="296"/>
      <c r="J44" s="220">
        <f>D44+F44+H44</f>
        <v>0</v>
      </c>
      <c r="K44" s="221">
        <f>E44+G44+I44</f>
        <v>0</v>
      </c>
      <c r="L44" s="345"/>
    </row>
    <row r="45" spans="1:12" ht="12.75">
      <c r="A45" s="344"/>
      <c r="B45" s="261"/>
      <c r="C45" s="691" t="s">
        <v>4</v>
      </c>
      <c r="D45" s="682" t="s">
        <v>1</v>
      </c>
      <c r="E45" s="683"/>
      <c r="F45" s="682" t="s">
        <v>2</v>
      </c>
      <c r="G45" s="684"/>
      <c r="H45" s="682" t="s">
        <v>3</v>
      </c>
      <c r="I45" s="684"/>
      <c r="J45" s="682" t="s">
        <v>0</v>
      </c>
      <c r="K45" s="684"/>
      <c r="L45" s="345"/>
    </row>
    <row r="46" spans="1:12" s="350" customFormat="1" ht="13.5" thickBot="1">
      <c r="A46" s="348"/>
      <c r="B46" s="259"/>
      <c r="C46" s="692"/>
      <c r="D46" s="284" t="str">
        <f>IF('Page de garde'!$D$4="","Prévu N","Prévu "&amp;'Page de garde'!$D$4)</f>
        <v>Prévu N</v>
      </c>
      <c r="E46" s="285" t="str">
        <f>IF('Page de garde'!$D$4="","Réel N","Réel "&amp;'Page de garde'!$D$4)</f>
        <v>Réel N</v>
      </c>
      <c r="F46" s="284" t="str">
        <f>IF('Page de garde'!$D$4="","Prévu N","Prévu "&amp;'Page de garde'!$D$4)</f>
        <v>Prévu N</v>
      </c>
      <c r="G46" s="285" t="str">
        <f>IF('Page de garde'!$D$4="","Réel N","Réel "&amp;'Page de garde'!$D$4)</f>
        <v>Réel N</v>
      </c>
      <c r="H46" s="284" t="str">
        <f>IF('Page de garde'!$D$4="","Prévu N","Prévu "&amp;'Page de garde'!$D$4)</f>
        <v>Prévu N</v>
      </c>
      <c r="I46" s="285" t="str">
        <f>IF('Page de garde'!$D$4="","Réel N","Réel "&amp;'Page de garde'!$D$4)</f>
        <v>Réel N</v>
      </c>
      <c r="J46" s="284" t="str">
        <f>IF('Page de garde'!$D$4="","Prévu N","Prévu "&amp;'Page de garde'!$D$4)</f>
        <v>Prévu N</v>
      </c>
      <c r="K46" s="285" t="str">
        <f>IF('Page de garde'!$D$4="","Réel N","Réel "&amp;'Page de garde'!$D$4)</f>
        <v>Réel N</v>
      </c>
      <c r="L46" s="645"/>
    </row>
    <row r="47" spans="1:12" ht="12.75">
      <c r="A47" s="344"/>
      <c r="B47" s="263">
        <v>61</v>
      </c>
      <c r="C47" s="439" t="s">
        <v>165</v>
      </c>
      <c r="D47" s="308"/>
      <c r="E47" s="310"/>
      <c r="F47" s="291"/>
      <c r="G47" s="296"/>
      <c r="H47" s="291"/>
      <c r="I47" s="296"/>
      <c r="J47" s="218">
        <f aca="true" t="shared" si="4" ref="J47:K55">D47+F47+H47</f>
        <v>0</v>
      </c>
      <c r="K47" s="219">
        <f t="shared" si="4"/>
        <v>0</v>
      </c>
      <c r="L47" s="345"/>
    </row>
    <row r="48" spans="1:12" ht="12.75">
      <c r="A48" s="344"/>
      <c r="B48" s="263">
        <v>6111</v>
      </c>
      <c r="C48" s="439" t="s">
        <v>11</v>
      </c>
      <c r="D48" s="305"/>
      <c r="E48" s="306"/>
      <c r="F48" s="305"/>
      <c r="G48" s="307"/>
      <c r="H48" s="308"/>
      <c r="I48" s="309"/>
      <c r="J48" s="218">
        <f t="shared" si="4"/>
        <v>0</v>
      </c>
      <c r="K48" s="219">
        <f t="shared" si="4"/>
        <v>0</v>
      </c>
      <c r="L48" s="345"/>
    </row>
    <row r="49" spans="1:12" ht="12.75">
      <c r="A49" s="344"/>
      <c r="B49" s="263">
        <v>61121</v>
      </c>
      <c r="C49" s="439" t="s">
        <v>12</v>
      </c>
      <c r="D49" s="305"/>
      <c r="E49" s="306"/>
      <c r="F49" s="305"/>
      <c r="G49" s="307"/>
      <c r="H49" s="308"/>
      <c r="I49" s="309"/>
      <c r="J49" s="218">
        <f t="shared" si="4"/>
        <v>0</v>
      </c>
      <c r="K49" s="219">
        <f t="shared" si="4"/>
        <v>0</v>
      </c>
      <c r="L49" s="345"/>
    </row>
    <row r="50" spans="1:12" ht="12.75">
      <c r="A50" s="344"/>
      <c r="B50" s="263">
        <v>61357</v>
      </c>
      <c r="C50" s="439" t="s">
        <v>164</v>
      </c>
      <c r="D50" s="305"/>
      <c r="E50" s="306"/>
      <c r="F50" s="305"/>
      <c r="G50" s="307"/>
      <c r="H50" s="308"/>
      <c r="I50" s="309"/>
      <c r="J50" s="218">
        <f t="shared" si="4"/>
        <v>0</v>
      </c>
      <c r="K50" s="219">
        <f t="shared" si="4"/>
        <v>0</v>
      </c>
      <c r="L50" s="345"/>
    </row>
    <row r="51" spans="1:12" ht="12.75">
      <c r="A51" s="344"/>
      <c r="B51" s="263">
        <v>61551</v>
      </c>
      <c r="C51" s="439" t="s">
        <v>13</v>
      </c>
      <c r="D51" s="305"/>
      <c r="E51" s="306"/>
      <c r="F51" s="305"/>
      <c r="G51" s="307"/>
      <c r="H51" s="308"/>
      <c r="I51" s="309"/>
      <c r="J51" s="218">
        <f t="shared" si="4"/>
        <v>0</v>
      </c>
      <c r="K51" s="219">
        <f t="shared" si="4"/>
        <v>0</v>
      </c>
      <c r="L51" s="345"/>
    </row>
    <row r="52" spans="1:12" ht="12.75">
      <c r="A52" s="344"/>
      <c r="B52" s="263">
        <v>61562</v>
      </c>
      <c r="C52" s="439" t="s">
        <v>14</v>
      </c>
      <c r="D52" s="305"/>
      <c r="E52" s="306"/>
      <c r="F52" s="305"/>
      <c r="G52" s="307"/>
      <c r="H52" s="308"/>
      <c r="I52" s="309"/>
      <c r="J52" s="218">
        <f t="shared" si="4"/>
        <v>0</v>
      </c>
      <c r="K52" s="219">
        <f t="shared" si="4"/>
        <v>0</v>
      </c>
      <c r="L52" s="345"/>
    </row>
    <row r="53" spans="1:12" ht="12.75">
      <c r="A53" s="344"/>
      <c r="B53" s="263">
        <v>61681</v>
      </c>
      <c r="C53" s="439" t="s">
        <v>15</v>
      </c>
      <c r="D53" s="308"/>
      <c r="E53" s="310"/>
      <c r="F53" s="308"/>
      <c r="G53" s="309"/>
      <c r="H53" s="308"/>
      <c r="I53" s="309"/>
      <c r="J53" s="218">
        <f t="shared" si="4"/>
        <v>0</v>
      </c>
      <c r="K53" s="219">
        <f t="shared" si="4"/>
        <v>0</v>
      </c>
      <c r="L53" s="345"/>
    </row>
    <row r="54" spans="1:12" ht="12.75">
      <c r="A54" s="344"/>
      <c r="B54" s="263">
        <v>62</v>
      </c>
      <c r="C54" s="439" t="s">
        <v>151</v>
      </c>
      <c r="D54" s="308"/>
      <c r="E54" s="310"/>
      <c r="F54" s="308"/>
      <c r="G54" s="309"/>
      <c r="H54" s="308"/>
      <c r="I54" s="309"/>
      <c r="J54" s="218">
        <f t="shared" si="4"/>
        <v>0</v>
      </c>
      <c r="K54" s="219">
        <f t="shared" si="4"/>
        <v>0</v>
      </c>
      <c r="L54" s="345"/>
    </row>
    <row r="55" spans="1:12" ht="12.75">
      <c r="A55" s="344"/>
      <c r="B55" s="263">
        <v>621</v>
      </c>
      <c r="C55" s="439" t="s">
        <v>152</v>
      </c>
      <c r="D55" s="308"/>
      <c r="E55" s="310"/>
      <c r="F55" s="308"/>
      <c r="G55" s="309"/>
      <c r="H55" s="308"/>
      <c r="I55" s="309"/>
      <c r="J55" s="218">
        <f t="shared" si="4"/>
        <v>0</v>
      </c>
      <c r="K55" s="219">
        <f t="shared" si="4"/>
        <v>0</v>
      </c>
      <c r="L55" s="345"/>
    </row>
    <row r="56" spans="1:12" ht="12.75">
      <c r="A56" s="344"/>
      <c r="B56" s="263">
        <v>62113</v>
      </c>
      <c r="C56" s="439" t="s">
        <v>153</v>
      </c>
      <c r="D56" s="305"/>
      <c r="E56" s="306"/>
      <c r="F56" s="305"/>
      <c r="G56" s="307"/>
      <c r="H56" s="308"/>
      <c r="I56" s="309"/>
      <c r="J56" s="218">
        <f>D56+F56+H56</f>
        <v>0</v>
      </c>
      <c r="K56" s="219">
        <f>E56+G56+I56</f>
        <v>0</v>
      </c>
      <c r="L56" s="345"/>
    </row>
    <row r="57" spans="1:12" ht="12.75">
      <c r="A57" s="344"/>
      <c r="B57" s="263">
        <v>6223</v>
      </c>
      <c r="C57" s="439" t="s">
        <v>154</v>
      </c>
      <c r="D57" s="305"/>
      <c r="E57" s="306"/>
      <c r="F57" s="305"/>
      <c r="G57" s="307"/>
      <c r="H57" s="308"/>
      <c r="I57" s="309"/>
      <c r="J57" s="218">
        <f>D57+F57+H57</f>
        <v>0</v>
      </c>
      <c r="K57" s="219">
        <f>E57+G57+I57</f>
        <v>0</v>
      </c>
      <c r="L57" s="345"/>
    </row>
    <row r="58" spans="1:12" ht="26.25" customHeight="1">
      <c r="A58" s="344"/>
      <c r="B58" s="689">
        <v>62421</v>
      </c>
      <c r="C58" s="690" t="s">
        <v>16</v>
      </c>
      <c r="D58" s="218"/>
      <c r="E58" s="311"/>
      <c r="F58" s="40" t="s">
        <v>155</v>
      </c>
      <c r="G58" s="41" t="s">
        <v>155</v>
      </c>
      <c r="H58" s="40" t="s">
        <v>155</v>
      </c>
      <c r="I58" s="41" t="s">
        <v>155</v>
      </c>
      <c r="J58" s="305"/>
      <c r="K58" s="307"/>
      <c r="L58" s="345"/>
    </row>
    <row r="59" spans="1:12" ht="12.75">
      <c r="A59" s="344"/>
      <c r="B59" s="689"/>
      <c r="C59" s="690"/>
      <c r="D59" s="308"/>
      <c r="E59" s="310"/>
      <c r="F59" s="308"/>
      <c r="G59" s="310"/>
      <c r="H59" s="308"/>
      <c r="I59" s="309"/>
      <c r="J59" s="218">
        <f>D59+F59+H59</f>
        <v>0</v>
      </c>
      <c r="K59" s="219">
        <f>E59+G59+I59</f>
        <v>0</v>
      </c>
      <c r="L59" s="345"/>
    </row>
    <row r="60" spans="1:12" ht="12.75">
      <c r="A60" s="344"/>
      <c r="B60" s="263">
        <v>628</v>
      </c>
      <c r="C60" s="439" t="s">
        <v>237</v>
      </c>
      <c r="D60" s="308"/>
      <c r="E60" s="310"/>
      <c r="F60" s="305"/>
      <c r="G60" s="307"/>
      <c r="H60" s="305"/>
      <c r="I60" s="307"/>
      <c r="J60" s="218">
        <f>D60+F60+H60</f>
        <v>0</v>
      </c>
      <c r="K60" s="219">
        <f>E60+G60+I60</f>
        <v>0</v>
      </c>
      <c r="L60" s="345"/>
    </row>
    <row r="61" spans="1:12" ht="12.75">
      <c r="A61" s="344"/>
      <c r="B61" s="263">
        <v>6281</v>
      </c>
      <c r="C61" s="697" t="s">
        <v>161</v>
      </c>
      <c r="D61" s="297">
        <v>0.7</v>
      </c>
      <c r="E61" s="298">
        <v>0.7</v>
      </c>
      <c r="F61" s="297">
        <v>0.3</v>
      </c>
      <c r="G61" s="299">
        <v>0.3</v>
      </c>
      <c r="H61" s="300"/>
      <c r="I61" s="301"/>
      <c r="J61" s="300"/>
      <c r="K61" s="301"/>
      <c r="L61" s="345"/>
    </row>
    <row r="62" spans="1:12" ht="12.75">
      <c r="A62" s="344"/>
      <c r="B62" s="263"/>
      <c r="C62" s="697"/>
      <c r="D62" s="613">
        <f>+IF($J63=0,"",D63/$J63)</f>
      </c>
      <c r="E62" s="614">
        <f>+IF($K63=0,"",E63/$K63)</f>
      </c>
      <c r="F62" s="613">
        <f>+IF($J63=0,"",F63/$J63)</f>
      </c>
      <c r="G62" s="614">
        <f>+IF($K63=0,"",G63/$K63)</f>
      </c>
      <c r="H62" s="312"/>
      <c r="I62" s="313"/>
      <c r="J62" s="312"/>
      <c r="K62" s="313"/>
      <c r="L62" s="345"/>
    </row>
    <row r="63" spans="1:12" ht="12.75">
      <c r="A63" s="344"/>
      <c r="B63" s="263"/>
      <c r="C63" s="697"/>
      <c r="D63" s="308"/>
      <c r="E63" s="310"/>
      <c r="F63" s="308"/>
      <c r="G63" s="309"/>
      <c r="H63" s="305"/>
      <c r="I63" s="307"/>
      <c r="J63" s="218">
        <f>D63+F63+H63</f>
        <v>0</v>
      </c>
      <c r="K63" s="219">
        <f>E63+G63+I63</f>
        <v>0</v>
      </c>
      <c r="L63" s="345"/>
    </row>
    <row r="64" spans="1:12" ht="12.75">
      <c r="A64" s="344"/>
      <c r="B64" s="263">
        <v>6283</v>
      </c>
      <c r="C64" s="697" t="s">
        <v>162</v>
      </c>
      <c r="D64" s="297">
        <v>0.7</v>
      </c>
      <c r="E64" s="298">
        <v>0.7</v>
      </c>
      <c r="F64" s="297">
        <v>0.3</v>
      </c>
      <c r="G64" s="299">
        <v>0.3</v>
      </c>
      <c r="H64" s="300"/>
      <c r="I64" s="301"/>
      <c r="J64" s="300"/>
      <c r="K64" s="301"/>
      <c r="L64" s="345"/>
    </row>
    <row r="65" spans="1:12" ht="12.75">
      <c r="A65" s="344"/>
      <c r="B65" s="263"/>
      <c r="C65" s="697"/>
      <c r="D65" s="613">
        <f>+IF($J66=0,"",D66/$J66)</f>
      </c>
      <c r="E65" s="614">
        <f>+IF($K66=0,"",E66/$K66)</f>
      </c>
      <c r="F65" s="613">
        <f>+IF($J66=0,"",F66/$J66)</f>
      </c>
      <c r="G65" s="614">
        <f>+IF($K66=0,"",G66/$K66)</f>
      </c>
      <c r="H65" s="312"/>
      <c r="I65" s="313"/>
      <c r="J65" s="312"/>
      <c r="K65" s="313"/>
      <c r="L65" s="345"/>
    </row>
    <row r="66" spans="1:12" ht="12.75">
      <c r="A66" s="344"/>
      <c r="B66" s="263"/>
      <c r="C66" s="697"/>
      <c r="D66" s="308"/>
      <c r="E66" s="310"/>
      <c r="F66" s="308"/>
      <c r="G66" s="309"/>
      <c r="H66" s="305"/>
      <c r="I66" s="307"/>
      <c r="J66" s="218">
        <f aca="true" t="shared" si="5" ref="J66:K68">D66+F66+H66</f>
        <v>0</v>
      </c>
      <c r="K66" s="219">
        <f t="shared" si="5"/>
        <v>0</v>
      </c>
      <c r="L66" s="345"/>
    </row>
    <row r="67" spans="1:12" ht="12.75">
      <c r="A67" s="344"/>
      <c r="B67" s="263">
        <v>6288</v>
      </c>
      <c r="C67" s="439" t="s">
        <v>187</v>
      </c>
      <c r="D67" s="308"/>
      <c r="E67" s="310"/>
      <c r="F67" s="308"/>
      <c r="G67" s="309"/>
      <c r="H67" s="308"/>
      <c r="I67" s="310"/>
      <c r="J67" s="218">
        <f t="shared" si="5"/>
        <v>0</v>
      </c>
      <c r="K67" s="219">
        <f t="shared" si="5"/>
        <v>0</v>
      </c>
      <c r="L67" s="345"/>
    </row>
    <row r="68" spans="1:12" ht="25.5">
      <c r="A68" s="344"/>
      <c r="B68" s="263">
        <v>631</v>
      </c>
      <c r="C68" s="439" t="s">
        <v>17</v>
      </c>
      <c r="D68" s="308"/>
      <c r="E68" s="310"/>
      <c r="F68" s="308"/>
      <c r="G68" s="309"/>
      <c r="H68" s="308"/>
      <c r="I68" s="309"/>
      <c r="J68" s="218">
        <f t="shared" si="5"/>
        <v>0</v>
      </c>
      <c r="K68" s="219">
        <f t="shared" si="5"/>
        <v>0</v>
      </c>
      <c r="L68" s="345"/>
    </row>
    <row r="69" spans="1:12" ht="12.75">
      <c r="A69" s="344"/>
      <c r="B69" s="263"/>
      <c r="C69" s="694" t="s">
        <v>260</v>
      </c>
      <c r="D69" s="302">
        <v>0.7</v>
      </c>
      <c r="E69" s="303">
        <v>0.7</v>
      </c>
      <c r="F69" s="302">
        <v>0.3</v>
      </c>
      <c r="G69" s="304">
        <v>0.3</v>
      </c>
      <c r="H69" s="314"/>
      <c r="I69" s="315"/>
      <c r="J69" s="316"/>
      <c r="K69" s="317"/>
      <c r="L69" s="345"/>
    </row>
    <row r="70" spans="1:12" ht="12.75">
      <c r="A70" s="344"/>
      <c r="B70" s="263"/>
      <c r="C70" s="695"/>
      <c r="D70" s="613">
        <f>+IF($J71=0,"",D71/$J71)</f>
      </c>
      <c r="E70" s="614">
        <f>+IF($K71=0,"",E71/$K71)</f>
      </c>
      <c r="F70" s="613">
        <f>+IF($J71=0,"",F71/$J71)</f>
      </c>
      <c r="G70" s="614">
        <f>+IF($K71=0,"",G71/$K71)</f>
      </c>
      <c r="H70" s="316"/>
      <c r="I70" s="318"/>
      <c r="J70" s="316"/>
      <c r="K70" s="317"/>
      <c r="L70" s="345"/>
    </row>
    <row r="71" spans="1:12" ht="12.75">
      <c r="A71" s="344"/>
      <c r="B71" s="263"/>
      <c r="C71" s="696"/>
      <c r="D71" s="230"/>
      <c r="E71" s="231"/>
      <c r="F71" s="230"/>
      <c r="G71" s="232"/>
      <c r="H71" s="233"/>
      <c r="I71" s="234"/>
      <c r="J71" s="235">
        <f>D71+F71+H71</f>
        <v>0</v>
      </c>
      <c r="K71" s="236">
        <f>E71+G71+I71</f>
        <v>0</v>
      </c>
      <c r="L71" s="345"/>
    </row>
    <row r="72" spans="1:12" ht="15" customHeight="1">
      <c r="A72" s="344"/>
      <c r="B72" s="263"/>
      <c r="C72" s="693" t="s">
        <v>166</v>
      </c>
      <c r="D72" s="314"/>
      <c r="E72" s="315"/>
      <c r="F72" s="302">
        <v>0.3</v>
      </c>
      <c r="G72" s="304">
        <v>0.3</v>
      </c>
      <c r="H72" s="302">
        <v>0.7</v>
      </c>
      <c r="I72" s="304">
        <v>0.7</v>
      </c>
      <c r="J72" s="233"/>
      <c r="K72" s="237"/>
      <c r="L72" s="345"/>
    </row>
    <row r="73" spans="1:12" ht="15" customHeight="1">
      <c r="A73" s="344"/>
      <c r="B73" s="263"/>
      <c r="C73" s="693"/>
      <c r="D73" s="316"/>
      <c r="E73" s="318"/>
      <c r="F73" s="613">
        <f>+IF($J74=0,"",F74/$J74)</f>
      </c>
      <c r="G73" s="614">
        <f>+IF($K74=0,"",G74/$K74)</f>
      </c>
      <c r="H73" s="613">
        <f>+IF($J74=0,"",H74/$J74)</f>
      </c>
      <c r="I73" s="614">
        <f>+IF($K74=0,"",I74/$K74)</f>
      </c>
      <c r="J73" s="233"/>
      <c r="K73" s="237"/>
      <c r="L73" s="345"/>
    </row>
    <row r="74" spans="1:12" ht="12.75">
      <c r="A74" s="344"/>
      <c r="B74" s="263"/>
      <c r="C74" s="693"/>
      <c r="D74" s="233"/>
      <c r="E74" s="234"/>
      <c r="F74" s="230"/>
      <c r="G74" s="232"/>
      <c r="H74" s="230"/>
      <c r="I74" s="232"/>
      <c r="J74" s="235">
        <f>D74+F74+H74</f>
        <v>0</v>
      </c>
      <c r="K74" s="236">
        <f>E74+G74+I74</f>
        <v>0</v>
      </c>
      <c r="L74" s="345"/>
    </row>
    <row r="75" spans="1:12" ht="12.75">
      <c r="A75" s="344"/>
      <c r="B75" s="263">
        <v>633</v>
      </c>
      <c r="C75" s="439" t="s">
        <v>18</v>
      </c>
      <c r="D75" s="308"/>
      <c r="E75" s="310"/>
      <c r="F75" s="308"/>
      <c r="G75" s="309"/>
      <c r="H75" s="308"/>
      <c r="I75" s="309"/>
      <c r="J75" s="218">
        <f>D75+F75+H75</f>
        <v>0</v>
      </c>
      <c r="K75" s="219">
        <f>E75+G75+I75</f>
        <v>0</v>
      </c>
      <c r="L75" s="345"/>
    </row>
    <row r="76" spans="1:12" ht="12.75" customHeight="1">
      <c r="A76" s="344"/>
      <c r="B76" s="263"/>
      <c r="C76" s="694" t="s">
        <v>260</v>
      </c>
      <c r="D76" s="302">
        <v>0.7</v>
      </c>
      <c r="E76" s="303">
        <v>0.7</v>
      </c>
      <c r="F76" s="302">
        <v>0.3</v>
      </c>
      <c r="G76" s="304">
        <v>0.3</v>
      </c>
      <c r="H76" s="314"/>
      <c r="I76" s="315"/>
      <c r="J76" s="316"/>
      <c r="K76" s="317"/>
      <c r="L76" s="345"/>
    </row>
    <row r="77" spans="1:12" ht="12.75">
      <c r="A77" s="344"/>
      <c r="B77" s="263"/>
      <c r="C77" s="695"/>
      <c r="D77" s="613">
        <f>+IF($J78=0,"",D78/$J78)</f>
      </c>
      <c r="E77" s="614">
        <f>+IF($K78=0,"",E78/$K78)</f>
      </c>
      <c r="F77" s="613">
        <f>+IF($J78=0,"",F78/$J78)</f>
      </c>
      <c r="G77" s="614">
        <f>+IF($K78=0,"",G78/$K78)</f>
      </c>
      <c r="H77" s="316"/>
      <c r="I77" s="318"/>
      <c r="J77" s="316"/>
      <c r="K77" s="317"/>
      <c r="L77" s="345"/>
    </row>
    <row r="78" spans="1:12" ht="12.75">
      <c r="A78" s="344"/>
      <c r="B78" s="263"/>
      <c r="C78" s="696"/>
      <c r="D78" s="230"/>
      <c r="E78" s="231"/>
      <c r="F78" s="230"/>
      <c r="G78" s="232"/>
      <c r="H78" s="233"/>
      <c r="I78" s="234"/>
      <c r="J78" s="235">
        <f>D78+F78+H78</f>
        <v>0</v>
      </c>
      <c r="K78" s="236">
        <f>E78+G78+I78</f>
        <v>0</v>
      </c>
      <c r="L78" s="345"/>
    </row>
    <row r="79" spans="1:12" ht="15" customHeight="1">
      <c r="A79" s="344"/>
      <c r="B79" s="263"/>
      <c r="C79" s="693" t="s">
        <v>166</v>
      </c>
      <c r="D79" s="314"/>
      <c r="E79" s="315"/>
      <c r="F79" s="302">
        <v>0.3</v>
      </c>
      <c r="G79" s="304">
        <v>0.3</v>
      </c>
      <c r="H79" s="302">
        <v>0.7</v>
      </c>
      <c r="I79" s="304">
        <v>0.7</v>
      </c>
      <c r="J79" s="233"/>
      <c r="K79" s="237"/>
      <c r="L79" s="345"/>
    </row>
    <row r="80" spans="1:12" ht="15" customHeight="1">
      <c r="A80" s="344"/>
      <c r="B80" s="263"/>
      <c r="C80" s="693"/>
      <c r="D80" s="316"/>
      <c r="E80" s="318"/>
      <c r="F80" s="613">
        <f>+IF($J81=0,"",F81/$J81)</f>
      </c>
      <c r="G80" s="614">
        <f>+IF($K81=0,"",G81/$K81)</f>
      </c>
      <c r="H80" s="613">
        <f>+IF($J81=0,"",H81/$J81)</f>
      </c>
      <c r="I80" s="614">
        <f>+IF($K81=0,"",I81/$K81)</f>
      </c>
      <c r="J80" s="233"/>
      <c r="K80" s="237"/>
      <c r="L80" s="345"/>
    </row>
    <row r="81" spans="1:12" ht="12.75">
      <c r="A81" s="344"/>
      <c r="B81" s="263"/>
      <c r="C81" s="693"/>
      <c r="D81" s="233"/>
      <c r="E81" s="234"/>
      <c r="F81" s="230"/>
      <c r="G81" s="232"/>
      <c r="H81" s="230"/>
      <c r="I81" s="232"/>
      <c r="J81" s="235">
        <f aca="true" t="shared" si="6" ref="J81:K83">D81+F81+H81</f>
        <v>0</v>
      </c>
      <c r="K81" s="236">
        <f t="shared" si="6"/>
        <v>0</v>
      </c>
      <c r="L81" s="345"/>
    </row>
    <row r="82" spans="1:12" ht="12.75">
      <c r="A82" s="344"/>
      <c r="B82" s="263">
        <v>635</v>
      </c>
      <c r="C82" s="439" t="s">
        <v>19</v>
      </c>
      <c r="D82" s="308"/>
      <c r="E82" s="310"/>
      <c r="F82" s="305"/>
      <c r="G82" s="307"/>
      <c r="H82" s="305"/>
      <c r="I82" s="307"/>
      <c r="J82" s="218">
        <f t="shared" si="6"/>
        <v>0</v>
      </c>
      <c r="K82" s="219">
        <f t="shared" si="6"/>
        <v>0</v>
      </c>
      <c r="L82" s="345"/>
    </row>
    <row r="83" spans="1:12" ht="13.5" thickBot="1">
      <c r="A83" s="344"/>
      <c r="B83" s="263">
        <v>637</v>
      </c>
      <c r="C83" s="441" t="s">
        <v>20</v>
      </c>
      <c r="D83" s="308"/>
      <c r="E83" s="310"/>
      <c r="F83" s="305"/>
      <c r="G83" s="307"/>
      <c r="H83" s="305"/>
      <c r="I83" s="307"/>
      <c r="J83" s="218">
        <f t="shared" si="6"/>
        <v>0</v>
      </c>
      <c r="K83" s="219">
        <f t="shared" si="6"/>
        <v>0</v>
      </c>
      <c r="L83" s="345"/>
    </row>
    <row r="84" spans="1:12" ht="12.75">
      <c r="A84" s="344"/>
      <c r="B84" s="261"/>
      <c r="C84" s="691" t="s">
        <v>4</v>
      </c>
      <c r="D84" s="682" t="s">
        <v>1</v>
      </c>
      <c r="E84" s="683"/>
      <c r="F84" s="682" t="s">
        <v>2</v>
      </c>
      <c r="G84" s="684"/>
      <c r="H84" s="682" t="s">
        <v>3</v>
      </c>
      <c r="I84" s="684"/>
      <c r="J84" s="682" t="s">
        <v>0</v>
      </c>
      <c r="K84" s="684"/>
      <c r="L84" s="345"/>
    </row>
    <row r="85" spans="1:13" s="350" customFormat="1" ht="13.5" thickBot="1">
      <c r="A85" s="348"/>
      <c r="B85" s="264"/>
      <c r="C85" s="692"/>
      <c r="D85" s="284" t="str">
        <f>IF('Page de garde'!$D$4="","Prévu N","Prévu "&amp;'Page de garde'!$D$4)</f>
        <v>Prévu N</v>
      </c>
      <c r="E85" s="285" t="str">
        <f>IF('Page de garde'!$D$4="","Réel N","Réel "&amp;'Page de garde'!$D$4)</f>
        <v>Réel N</v>
      </c>
      <c r="F85" s="284" t="str">
        <f>IF('Page de garde'!$D$4="","Prévu N","Prévu "&amp;'Page de garde'!$D$4)</f>
        <v>Prévu N</v>
      </c>
      <c r="G85" s="285" t="str">
        <f>IF('Page de garde'!$D$4="","Réel N","Réel "&amp;'Page de garde'!$D$4)</f>
        <v>Réel N</v>
      </c>
      <c r="H85" s="284" t="str">
        <f>IF('Page de garde'!$D$4="","Prévu N","Prévu "&amp;'Page de garde'!$D$4)</f>
        <v>Prévu N</v>
      </c>
      <c r="I85" s="285" t="str">
        <f>IF('Page de garde'!$D$4="","Réel N","Réel "&amp;'Page de garde'!$D$4)</f>
        <v>Réel N</v>
      </c>
      <c r="J85" s="284" t="str">
        <f>IF('Page de garde'!$D$4="","Prévu N","Prévu "&amp;'Page de garde'!$D$4)</f>
        <v>Prévu N</v>
      </c>
      <c r="K85" s="285" t="str">
        <f>IF('Page de garde'!$D$4="","Réel N","Réel "&amp;'Page de garde'!$D$4)</f>
        <v>Réel N</v>
      </c>
      <c r="L85" s="645"/>
      <c r="M85" s="630" t="str">
        <f>IF(OR(E86="",E86=0,G86="",G86=0,I86="",I86=0,E89="",E89=0,G89="",G89=0,G92="",G92=0,I92="",I92=0),"Vérification charges de personnel:","")</f>
        <v>Vérification charges de personnel:</v>
      </c>
    </row>
    <row r="86" spans="1:13" ht="12.75">
      <c r="A86" s="344"/>
      <c r="B86" s="261">
        <v>64</v>
      </c>
      <c r="C86" s="629" t="str">
        <f>"CHARGES DE PERSONNEL"&amp;" "&amp;M86</f>
        <v>CHARGES DE PERSONNEL / Cellules E86, G86 et I86 devraient être remplies</v>
      </c>
      <c r="D86" s="319"/>
      <c r="E86" s="320"/>
      <c r="F86" s="319"/>
      <c r="G86" s="290"/>
      <c r="H86" s="319"/>
      <c r="I86" s="290"/>
      <c r="J86" s="222">
        <f aca="true" t="shared" si="7" ref="J86:K106">D86+F86+H86</f>
        <v>0</v>
      </c>
      <c r="K86" s="229">
        <f t="shared" si="7"/>
        <v>0</v>
      </c>
      <c r="L86" s="345"/>
      <c r="M86" s="631" t="str">
        <f>IF(OR(E86="",E86=0,G86="",G86=0,I86="",I86=0),"/ Cellules E86, G86 et I86 devraient être remplies","")</f>
        <v>/ Cellules E86, G86 et I86 devraient être remplies</v>
      </c>
    </row>
    <row r="87" spans="1:12" ht="12.75" customHeight="1">
      <c r="A87" s="344"/>
      <c r="B87" s="263"/>
      <c r="C87" s="694" t="str">
        <f>"Dont personnel affecté aux fonctions de blanchissage, de nettoyage et au service des repas (1)"&amp;" "&amp;M89</f>
        <v>Dont personnel affecté aux fonctions de blanchissage, de nettoyage et au service des repas (1) / Cellules E89 et G89 devraient être remplies (exception à expliquer dans rapport financier et d'activité) - Partie Soins saisissable uniquement en cas de surcoûts liés à la crise sanitaire</v>
      </c>
      <c r="D87" s="302">
        <v>0.7</v>
      </c>
      <c r="E87" s="303">
        <v>0.7</v>
      </c>
      <c r="F87" s="302">
        <v>0.3</v>
      </c>
      <c r="G87" s="304">
        <v>0.3</v>
      </c>
      <c r="H87" s="613"/>
      <c r="I87" s="614"/>
      <c r="J87" s="316"/>
      <c r="K87" s="317"/>
      <c r="L87" s="345"/>
    </row>
    <row r="88" spans="1:12" ht="12.75">
      <c r="A88" s="344"/>
      <c r="B88" s="263"/>
      <c r="C88" s="695"/>
      <c r="D88" s="613">
        <f>+IF($J89=0,"",D89/$J89)</f>
      </c>
      <c r="E88" s="614">
        <f>+IF($K89=0,"",E89/$K89)</f>
      </c>
      <c r="F88" s="613">
        <f>+IF($J89=0,"",F89/$J89)</f>
      </c>
      <c r="G88" s="614">
        <f>+IF($K89=0,"",G89/$K89)</f>
      </c>
      <c r="H88" s="613">
        <f>+IF($J89=0,"",H89/$J89)</f>
      </c>
      <c r="I88" s="614">
        <f>+IF($K89=0,"",I89/$K89)</f>
      </c>
      <c r="J88" s="316"/>
      <c r="K88" s="317"/>
      <c r="L88" s="345"/>
    </row>
    <row r="89" spans="1:13" ht="12.75">
      <c r="A89" s="344"/>
      <c r="B89" s="263"/>
      <c r="C89" s="696"/>
      <c r="D89" s="230"/>
      <c r="E89" s="231"/>
      <c r="F89" s="230"/>
      <c r="G89" s="232"/>
      <c r="H89" s="230"/>
      <c r="I89" s="232"/>
      <c r="J89" s="235">
        <f>D89+F89+H89</f>
        <v>0</v>
      </c>
      <c r="K89" s="236">
        <f>E89+G89+I89</f>
        <v>0</v>
      </c>
      <c r="L89" s="345"/>
      <c r="M89" s="631" t="str">
        <f>IF(OR(E89="",E89=0,G89="",G89=0),"/ Cellules E89 et G89 devraient être remplies (exception à expliquer dans rapport financier et d'activité) - Partie Soins saisissable uniquement en cas de surcoûts liés à la crise sanitaire","")</f>
        <v>/ Cellules E89 et G89 devraient être remplies (exception à expliquer dans rapport financier et d'activité) - Partie Soins saisissable uniquement en cas de surcoûts liés à la crise sanitaire</v>
      </c>
    </row>
    <row r="90" spans="1:12" ht="15" customHeight="1">
      <c r="A90" s="344"/>
      <c r="B90" s="261"/>
      <c r="C90" s="693" t="str">
        <f>"Dont aides soignants, aides médico-pédagogiques et accompagnants éducatifs et sociaux (1)"&amp;" "&amp;M92</f>
        <v>Dont aides soignants, aides médico-pédagogiques et accompagnants éducatifs et sociaux (1) / Cellules G92 et I92 devraient être remplies (exception à expliquer dans rapport financier et d'activité)</v>
      </c>
      <c r="D90" s="314"/>
      <c r="E90" s="315"/>
      <c r="F90" s="302">
        <v>0.3</v>
      </c>
      <c r="G90" s="304">
        <v>0.3</v>
      </c>
      <c r="H90" s="302">
        <v>0.7</v>
      </c>
      <c r="I90" s="304">
        <v>0.7</v>
      </c>
      <c r="J90" s="238"/>
      <c r="K90" s="239"/>
      <c r="L90" s="345"/>
    </row>
    <row r="91" spans="1:12" ht="15" customHeight="1">
      <c r="A91" s="344"/>
      <c r="B91" s="261"/>
      <c r="C91" s="693"/>
      <c r="D91" s="314"/>
      <c r="E91" s="315"/>
      <c r="F91" s="613">
        <f>+IF($J92=0,"",F92/$J92)</f>
      </c>
      <c r="G91" s="614">
        <f>+IF($K92=0,"",G92/$K92)</f>
      </c>
      <c r="H91" s="613">
        <f>+IF($J92=0,"",H92/$J92)</f>
      </c>
      <c r="I91" s="614">
        <f>+IF($K92=0,"",I92/$K92)</f>
      </c>
      <c r="J91" s="238"/>
      <c r="K91" s="239"/>
      <c r="L91" s="345"/>
    </row>
    <row r="92" spans="1:13" ht="12.75">
      <c r="A92" s="344"/>
      <c r="B92" s="261"/>
      <c r="C92" s="693"/>
      <c r="D92" s="240"/>
      <c r="E92" s="241"/>
      <c r="F92" s="242"/>
      <c r="G92" s="243"/>
      <c r="H92" s="242"/>
      <c r="I92" s="243"/>
      <c r="J92" s="244">
        <f t="shared" si="7"/>
        <v>0</v>
      </c>
      <c r="K92" s="245">
        <f t="shared" si="7"/>
        <v>0</v>
      </c>
      <c r="L92" s="345"/>
      <c r="M92" s="631" t="str">
        <f>IF(OR(G92="",G92=0,I92="",I92=0),"/ Cellules G92 et I92 devraient être remplies (exception à expliquer dans rapport financier et d'activité)","")</f>
        <v>/ Cellules G92 et I92 devraient être remplies (exception à expliquer dans rapport financier et d'activité)</v>
      </c>
    </row>
    <row r="93" spans="1:12" ht="12.75">
      <c r="A93" s="344"/>
      <c r="B93" s="261">
        <v>65</v>
      </c>
      <c r="C93" s="439" t="s">
        <v>22</v>
      </c>
      <c r="D93" s="291"/>
      <c r="E93" s="292"/>
      <c r="F93" s="293"/>
      <c r="G93" s="294"/>
      <c r="H93" s="293"/>
      <c r="I93" s="294"/>
      <c r="J93" s="223">
        <f t="shared" si="7"/>
        <v>0</v>
      </c>
      <c r="K93" s="224">
        <f t="shared" si="7"/>
        <v>0</v>
      </c>
      <c r="L93" s="345"/>
    </row>
    <row r="94" spans="1:12" ht="12.75">
      <c r="A94" s="344"/>
      <c r="B94" s="261">
        <v>66</v>
      </c>
      <c r="C94" s="439" t="s">
        <v>238</v>
      </c>
      <c r="D94" s="291"/>
      <c r="E94" s="292"/>
      <c r="F94" s="293"/>
      <c r="G94" s="294"/>
      <c r="H94" s="293"/>
      <c r="I94" s="294"/>
      <c r="J94" s="223">
        <f t="shared" si="7"/>
        <v>0</v>
      </c>
      <c r="K94" s="224">
        <f t="shared" si="7"/>
        <v>0</v>
      </c>
      <c r="L94" s="345"/>
    </row>
    <row r="95" spans="1:12" ht="17.25" customHeight="1">
      <c r="A95" s="344"/>
      <c r="B95" s="261">
        <v>6611</v>
      </c>
      <c r="C95" s="439" t="s">
        <v>188</v>
      </c>
      <c r="D95" s="291"/>
      <c r="E95" s="292"/>
      <c r="F95" s="293"/>
      <c r="G95" s="294"/>
      <c r="H95" s="291"/>
      <c r="I95" s="292"/>
      <c r="J95" s="223">
        <f>D95+F95+H95</f>
        <v>0</v>
      </c>
      <c r="K95" s="224">
        <f>E95+G95+I95</f>
        <v>0</v>
      </c>
      <c r="L95" s="345"/>
    </row>
    <row r="96" spans="1:12" ht="17.25" customHeight="1">
      <c r="A96" s="344"/>
      <c r="B96" s="261">
        <v>67</v>
      </c>
      <c r="C96" s="439" t="s">
        <v>84</v>
      </c>
      <c r="D96" s="291"/>
      <c r="E96" s="292"/>
      <c r="F96" s="291"/>
      <c r="G96" s="292"/>
      <c r="H96" s="291"/>
      <c r="I96" s="296"/>
      <c r="J96" s="223">
        <f>D96+F96+H96</f>
        <v>0</v>
      </c>
      <c r="K96" s="224">
        <f>E96+G96+I96</f>
        <v>0</v>
      </c>
      <c r="L96" s="345"/>
    </row>
    <row r="97" spans="1:12" ht="12.75">
      <c r="A97" s="344"/>
      <c r="B97" s="265">
        <v>6811</v>
      </c>
      <c r="C97" s="266" t="s">
        <v>24</v>
      </c>
      <c r="D97" s="291"/>
      <c r="E97" s="292"/>
      <c r="F97" s="291"/>
      <c r="G97" s="296"/>
      <c r="H97" s="291"/>
      <c r="I97" s="296"/>
      <c r="J97" s="223">
        <f t="shared" si="7"/>
        <v>0</v>
      </c>
      <c r="K97" s="224">
        <f t="shared" si="7"/>
        <v>0</v>
      </c>
      <c r="L97" s="345"/>
    </row>
    <row r="98" spans="1:12" ht="12.75">
      <c r="A98" s="344"/>
      <c r="B98" s="265">
        <v>6812</v>
      </c>
      <c r="C98" s="266" t="s">
        <v>25</v>
      </c>
      <c r="D98" s="291"/>
      <c r="E98" s="292"/>
      <c r="F98" s="291"/>
      <c r="G98" s="296"/>
      <c r="H98" s="291"/>
      <c r="I98" s="296"/>
      <c r="J98" s="223">
        <f t="shared" si="7"/>
        <v>0</v>
      </c>
      <c r="K98" s="224">
        <f t="shared" si="7"/>
        <v>0</v>
      </c>
      <c r="L98" s="345"/>
    </row>
    <row r="99" spans="1:12" ht="12.75">
      <c r="A99" s="344"/>
      <c r="B99" s="265">
        <v>6815</v>
      </c>
      <c r="C99" s="266" t="s">
        <v>26</v>
      </c>
      <c r="D99" s="291"/>
      <c r="E99" s="292"/>
      <c r="F99" s="291"/>
      <c r="G99" s="296"/>
      <c r="H99" s="291"/>
      <c r="I99" s="296"/>
      <c r="J99" s="223">
        <f t="shared" si="7"/>
        <v>0</v>
      </c>
      <c r="K99" s="224">
        <f t="shared" si="7"/>
        <v>0</v>
      </c>
      <c r="L99" s="345"/>
    </row>
    <row r="100" spans="1:12" ht="12.75">
      <c r="A100" s="344"/>
      <c r="B100" s="265">
        <v>6816</v>
      </c>
      <c r="C100" s="266" t="s">
        <v>27</v>
      </c>
      <c r="D100" s="291"/>
      <c r="E100" s="292"/>
      <c r="F100" s="291"/>
      <c r="G100" s="296"/>
      <c r="H100" s="291"/>
      <c r="I100" s="296"/>
      <c r="J100" s="223">
        <f t="shared" si="7"/>
        <v>0</v>
      </c>
      <c r="K100" s="224">
        <f t="shared" si="7"/>
        <v>0</v>
      </c>
      <c r="L100" s="345"/>
    </row>
    <row r="101" spans="1:12" ht="12.75">
      <c r="A101" s="344"/>
      <c r="B101" s="265">
        <v>6817</v>
      </c>
      <c r="C101" s="266" t="s">
        <v>28</v>
      </c>
      <c r="D101" s="291"/>
      <c r="E101" s="292"/>
      <c r="F101" s="291"/>
      <c r="G101" s="296"/>
      <c r="H101" s="291"/>
      <c r="I101" s="296"/>
      <c r="J101" s="223">
        <f t="shared" si="7"/>
        <v>0</v>
      </c>
      <c r="K101" s="224">
        <f t="shared" si="7"/>
        <v>0</v>
      </c>
      <c r="L101" s="345"/>
    </row>
    <row r="102" spans="1:12" ht="12.75">
      <c r="A102" s="344"/>
      <c r="B102" s="265">
        <v>686</v>
      </c>
      <c r="C102" s="266" t="s">
        <v>29</v>
      </c>
      <c r="D102" s="291"/>
      <c r="E102" s="292"/>
      <c r="F102" s="291"/>
      <c r="G102" s="296"/>
      <c r="H102" s="291"/>
      <c r="I102" s="296"/>
      <c r="J102" s="223">
        <f t="shared" si="7"/>
        <v>0</v>
      </c>
      <c r="K102" s="224">
        <f t="shared" si="7"/>
        <v>0</v>
      </c>
      <c r="L102" s="345"/>
    </row>
    <row r="103" spans="1:12" ht="12.75">
      <c r="A103" s="344"/>
      <c r="B103" s="265">
        <v>687</v>
      </c>
      <c r="C103" s="266" t="s">
        <v>30</v>
      </c>
      <c r="D103" s="291"/>
      <c r="E103" s="292"/>
      <c r="F103" s="291"/>
      <c r="G103" s="296"/>
      <c r="H103" s="291"/>
      <c r="I103" s="296"/>
      <c r="J103" s="223">
        <f t="shared" si="7"/>
        <v>0</v>
      </c>
      <c r="K103" s="224">
        <f t="shared" si="7"/>
        <v>0</v>
      </c>
      <c r="L103" s="345"/>
    </row>
    <row r="104" spans="1:12" ht="12.75">
      <c r="A104" s="344"/>
      <c r="B104" s="267">
        <v>68741</v>
      </c>
      <c r="C104" s="42" t="s">
        <v>31</v>
      </c>
      <c r="D104" s="242"/>
      <c r="E104" s="246"/>
      <c r="F104" s="242"/>
      <c r="G104" s="243"/>
      <c r="H104" s="242"/>
      <c r="I104" s="243"/>
      <c r="J104" s="244">
        <f t="shared" si="7"/>
        <v>0</v>
      </c>
      <c r="K104" s="245">
        <f t="shared" si="7"/>
        <v>0</v>
      </c>
      <c r="L104" s="345"/>
    </row>
    <row r="105" spans="1:12" ht="12.75">
      <c r="A105" s="344"/>
      <c r="B105" s="267">
        <v>68742</v>
      </c>
      <c r="C105" s="42" t="s">
        <v>32</v>
      </c>
      <c r="D105" s="242"/>
      <c r="E105" s="246"/>
      <c r="F105" s="242"/>
      <c r="G105" s="243"/>
      <c r="H105" s="242"/>
      <c r="I105" s="243"/>
      <c r="J105" s="244">
        <f t="shared" si="7"/>
        <v>0</v>
      </c>
      <c r="K105" s="245">
        <f t="shared" si="7"/>
        <v>0</v>
      </c>
      <c r="L105" s="345"/>
    </row>
    <row r="106" spans="1:12" ht="13.5" thickBot="1">
      <c r="A106" s="344"/>
      <c r="B106" s="265">
        <v>689</v>
      </c>
      <c r="C106" s="268" t="s">
        <v>329</v>
      </c>
      <c r="D106" s="308"/>
      <c r="E106" s="310"/>
      <c r="F106" s="308"/>
      <c r="G106" s="309"/>
      <c r="H106" s="308"/>
      <c r="I106" s="309"/>
      <c r="J106" s="218">
        <f t="shared" si="7"/>
        <v>0</v>
      </c>
      <c r="K106" s="219">
        <f t="shared" si="7"/>
        <v>0</v>
      </c>
      <c r="L106" s="345"/>
    </row>
    <row r="107" spans="1:12" ht="13.5" thickBot="1">
      <c r="A107" s="344"/>
      <c r="B107" s="269"/>
      <c r="C107" s="194" t="s">
        <v>33</v>
      </c>
      <c r="D107" s="225">
        <f aca="true" t="shared" si="8" ref="D107:K107">SUM(D15:D17,D20,D23:D26,D29,D32:D34,D37,D40:D44,D47:D57,D59:D60,D63,D66:D68,D75,D82:D83,D86,D93:D103,D106)</f>
        <v>0</v>
      </c>
      <c r="E107" s="226">
        <f t="shared" si="8"/>
        <v>0</v>
      </c>
      <c r="F107" s="227">
        <f t="shared" si="8"/>
        <v>0</v>
      </c>
      <c r="G107" s="228">
        <f t="shared" si="8"/>
        <v>0</v>
      </c>
      <c r="H107" s="227">
        <f t="shared" si="8"/>
        <v>0</v>
      </c>
      <c r="I107" s="228">
        <f t="shared" si="8"/>
        <v>0</v>
      </c>
      <c r="J107" s="227">
        <f t="shared" si="8"/>
        <v>0</v>
      </c>
      <c r="K107" s="228">
        <f t="shared" si="8"/>
        <v>0</v>
      </c>
      <c r="L107" s="345"/>
    </row>
    <row r="108" spans="1:12" ht="13.5" thickBot="1">
      <c r="A108" s="344"/>
      <c r="B108" s="265"/>
      <c r="C108" s="194" t="s">
        <v>134</v>
      </c>
      <c r="D108" s="225">
        <f aca="true" t="shared" si="9" ref="D108:I108">IF(D156&gt;D107,D156-D107,)</f>
        <v>0</v>
      </c>
      <c r="E108" s="226">
        <f t="shared" si="9"/>
        <v>0</v>
      </c>
      <c r="F108" s="227">
        <f t="shared" si="9"/>
        <v>0</v>
      </c>
      <c r="G108" s="228">
        <f t="shared" si="9"/>
        <v>0</v>
      </c>
      <c r="H108" s="227">
        <f t="shared" si="9"/>
        <v>0</v>
      </c>
      <c r="I108" s="228">
        <f t="shared" si="9"/>
        <v>0</v>
      </c>
      <c r="J108" s="321">
        <f>IF((D156+F156+H156)&lt;(D107+F107+H107),0,D156+F156+H156-D107-F107-H107)</f>
        <v>0</v>
      </c>
      <c r="K108" s="322">
        <f>IF((E156+G156+I156)&lt;(E107+G107+I107),0,E156+G156+I156-E107-G107-I107)</f>
        <v>0</v>
      </c>
      <c r="L108" s="345"/>
    </row>
    <row r="109" spans="1:12" ht="13.5" thickBot="1">
      <c r="A109" s="344"/>
      <c r="B109" s="269"/>
      <c r="C109" s="194" t="s">
        <v>136</v>
      </c>
      <c r="D109" s="225">
        <f>D108+D107</f>
        <v>0</v>
      </c>
      <c r="E109" s="226">
        <f aca="true" t="shared" si="10" ref="E109:K109">E108+E107</f>
        <v>0</v>
      </c>
      <c r="F109" s="227">
        <f t="shared" si="10"/>
        <v>0</v>
      </c>
      <c r="G109" s="228">
        <f t="shared" si="10"/>
        <v>0</v>
      </c>
      <c r="H109" s="227">
        <f t="shared" si="10"/>
        <v>0</v>
      </c>
      <c r="I109" s="228">
        <f t="shared" si="10"/>
        <v>0</v>
      </c>
      <c r="J109" s="227">
        <f t="shared" si="10"/>
        <v>0</v>
      </c>
      <c r="K109" s="228">
        <f t="shared" si="10"/>
        <v>0</v>
      </c>
      <c r="L109" s="345"/>
    </row>
    <row r="110" spans="1:12" ht="12.75">
      <c r="A110" s="344"/>
      <c r="B110" s="269"/>
      <c r="C110" s="265" t="s">
        <v>239</v>
      </c>
      <c r="D110" s="269"/>
      <c r="E110" s="269"/>
      <c r="F110" s="269"/>
      <c r="G110" s="269"/>
      <c r="H110" s="269"/>
      <c r="I110" s="269"/>
      <c r="J110" s="269"/>
      <c r="K110" s="269"/>
      <c r="L110" s="345"/>
    </row>
    <row r="111" spans="1:12" ht="13.5" thickBot="1">
      <c r="A111" s="344"/>
      <c r="B111" s="269"/>
      <c r="C111" s="270" t="s">
        <v>43</v>
      </c>
      <c r="D111" s="269"/>
      <c r="E111" s="269"/>
      <c r="F111" s="269"/>
      <c r="G111" s="269"/>
      <c r="H111" s="269"/>
      <c r="I111" s="269"/>
      <c r="J111" s="269"/>
      <c r="K111" s="269"/>
      <c r="L111" s="345"/>
    </row>
    <row r="112" spans="1:12" s="346" customFormat="1" ht="12.75">
      <c r="A112" s="344"/>
      <c r="B112" s="698" t="s">
        <v>142</v>
      </c>
      <c r="C112" s="699" t="s">
        <v>4</v>
      </c>
      <c r="D112" s="682" t="s">
        <v>1</v>
      </c>
      <c r="E112" s="684"/>
      <c r="F112" s="682" t="s">
        <v>2</v>
      </c>
      <c r="G112" s="684"/>
      <c r="H112" s="682" t="s">
        <v>3</v>
      </c>
      <c r="I112" s="684"/>
      <c r="J112" s="682" t="s">
        <v>0</v>
      </c>
      <c r="K112" s="684"/>
      <c r="L112" s="345"/>
    </row>
    <row r="113" spans="1:15" ht="13.5" thickBot="1">
      <c r="A113" s="344"/>
      <c r="B113" s="698"/>
      <c r="C113" s="700"/>
      <c r="D113" s="284" t="str">
        <f>IF('Page de garde'!$D$4="","Prévu N","Prévu "&amp;'Page de garde'!$D$4)</f>
        <v>Prévu N</v>
      </c>
      <c r="E113" s="285" t="str">
        <f>IF('Page de garde'!$D$4="","Réel N","Réel "&amp;'Page de garde'!$D$4)</f>
        <v>Réel N</v>
      </c>
      <c r="F113" s="284" t="str">
        <f>IF('Page de garde'!$D$4="","Prévu N","Prévu "&amp;'Page de garde'!$D$4)</f>
        <v>Prévu N</v>
      </c>
      <c r="G113" s="285" t="str">
        <f>IF('Page de garde'!$D$4="","Réel N","Réel "&amp;'Page de garde'!$D$4)</f>
        <v>Réel N</v>
      </c>
      <c r="H113" s="284" t="str">
        <f>IF('Page de garde'!$D$4="","Prévu N","Prévu "&amp;'Page de garde'!$D$4)</f>
        <v>Prévu N</v>
      </c>
      <c r="I113" s="285" t="str">
        <f>IF('Page de garde'!$D$4="","Réel N","Réel "&amp;'Page de garde'!$D$4)</f>
        <v>Réel N</v>
      </c>
      <c r="J113" s="284" t="str">
        <f>IF('Page de garde'!$D$4="","Prévu N","Prévu "&amp;'Page de garde'!$D$4)</f>
        <v>Prévu N</v>
      </c>
      <c r="K113" s="286" t="str">
        <f>IF('Page de garde'!$D$4="","Réel N","Réel "&amp;'Page de garde'!$D$4)</f>
        <v>Réel N</v>
      </c>
      <c r="L113" s="345"/>
      <c r="M113" s="346"/>
      <c r="N113" s="346"/>
      <c r="O113" s="346"/>
    </row>
    <row r="114" spans="1:15" ht="12.75">
      <c r="A114" s="344"/>
      <c r="B114" s="271"/>
      <c r="C114" s="43" t="s">
        <v>34</v>
      </c>
      <c r="D114" s="222">
        <f>SUM(D115:D116)+D126</f>
        <v>0</v>
      </c>
      <c r="E114" s="229">
        <f aca="true" t="shared" si="11" ref="E114:K114">SUM(E115:E116)+E126</f>
        <v>0</v>
      </c>
      <c r="F114" s="222">
        <f t="shared" si="11"/>
        <v>0</v>
      </c>
      <c r="G114" s="229">
        <f t="shared" si="11"/>
        <v>0</v>
      </c>
      <c r="H114" s="222">
        <f t="shared" si="11"/>
        <v>0</v>
      </c>
      <c r="I114" s="229">
        <f t="shared" si="11"/>
        <v>0</v>
      </c>
      <c r="J114" s="222">
        <f t="shared" si="11"/>
        <v>0</v>
      </c>
      <c r="K114" s="229">
        <f t="shared" si="11"/>
        <v>0</v>
      </c>
      <c r="L114" s="345"/>
      <c r="M114" s="630"/>
      <c r="N114" s="353"/>
      <c r="O114" s="346"/>
    </row>
    <row r="115" spans="1:15" ht="12.75">
      <c r="A115" s="344"/>
      <c r="B115" s="271">
        <v>732</v>
      </c>
      <c r="C115" s="440" t="s">
        <v>35</v>
      </c>
      <c r="D115" s="291"/>
      <c r="E115" s="296"/>
      <c r="F115" s="291"/>
      <c r="G115" s="296"/>
      <c r="H115" s="291"/>
      <c r="I115" s="296"/>
      <c r="J115" s="223">
        <f aca="true" t="shared" si="12" ref="J115:K119">D115+F115+H115</f>
        <v>0</v>
      </c>
      <c r="K115" s="224">
        <f t="shared" si="12"/>
        <v>0</v>
      </c>
      <c r="L115" s="345"/>
      <c r="M115" s="631"/>
      <c r="N115" s="353"/>
      <c r="O115" s="346"/>
    </row>
    <row r="116" spans="1:15" ht="12.75">
      <c r="A116" s="344"/>
      <c r="B116" s="271">
        <v>735</v>
      </c>
      <c r="C116" s="440" t="s">
        <v>36</v>
      </c>
      <c r="D116" s="223">
        <f aca="true" t="shared" si="13" ref="D116:I116">SUM(D117:D125)</f>
        <v>0</v>
      </c>
      <c r="E116" s="224">
        <f t="shared" si="13"/>
        <v>0</v>
      </c>
      <c r="F116" s="223">
        <f t="shared" si="13"/>
        <v>0</v>
      </c>
      <c r="G116" s="224">
        <f t="shared" si="13"/>
        <v>0</v>
      </c>
      <c r="H116" s="223">
        <f t="shared" si="13"/>
        <v>0</v>
      </c>
      <c r="I116" s="224">
        <f t="shared" si="13"/>
        <v>0</v>
      </c>
      <c r="J116" s="223">
        <f t="shared" si="12"/>
        <v>0</v>
      </c>
      <c r="K116" s="224">
        <f t="shared" si="12"/>
        <v>0</v>
      </c>
      <c r="L116" s="345"/>
      <c r="M116" s="630" t="str">
        <f>IF(OR(I117="",I117=0),"Vérification du forfait global soins:","")</f>
        <v>Vérification du forfait global soins:</v>
      </c>
      <c r="N116" s="353"/>
      <c r="O116" s="346"/>
    </row>
    <row r="117" spans="1:15" ht="25.5">
      <c r="A117" s="344"/>
      <c r="B117" s="44">
        <v>7351</v>
      </c>
      <c r="C117" s="45" t="str">
        <f>"Dont produits à la charge de l'assurance maladie (sauf 7351125)"&amp;" "&amp;M117</f>
        <v>Dont produits à la charge de l'assurance maladie (sauf 7351125) / Cellule I117 devrait être remplie (exception à expliquer dans rapport financier et d'activité)</v>
      </c>
      <c r="D117" s="242"/>
      <c r="E117" s="243"/>
      <c r="F117" s="242"/>
      <c r="G117" s="243"/>
      <c r="H117" s="242"/>
      <c r="I117" s="243"/>
      <c r="J117" s="244">
        <f t="shared" si="12"/>
        <v>0</v>
      </c>
      <c r="K117" s="245">
        <f t="shared" si="12"/>
        <v>0</v>
      </c>
      <c r="L117" s="345"/>
      <c r="M117" s="631" t="str">
        <f>IF(OR(I117="",I117=0),"/ Cellule I117 devrait être remplie (exception à expliquer dans rapport financier et d'activité)","")</f>
        <v>/ Cellule I117 devrait être remplie (exception à expliquer dans rapport financier et d'activité)</v>
      </c>
      <c r="N117" s="353"/>
      <c r="O117" s="346"/>
    </row>
    <row r="118" spans="1:15" ht="12.75">
      <c r="A118" s="344"/>
      <c r="B118" s="44">
        <v>7351125</v>
      </c>
      <c r="C118" s="45" t="s">
        <v>278</v>
      </c>
      <c r="D118" s="242"/>
      <c r="E118" s="243"/>
      <c r="F118" s="242"/>
      <c r="G118" s="243"/>
      <c r="H118" s="242"/>
      <c r="I118" s="243"/>
      <c r="J118" s="244">
        <f t="shared" si="12"/>
        <v>0</v>
      </c>
      <c r="K118" s="245">
        <f t="shared" si="12"/>
        <v>0</v>
      </c>
      <c r="L118" s="345"/>
      <c r="M118" s="352"/>
      <c r="N118" s="353"/>
      <c r="O118" s="346"/>
    </row>
    <row r="119" spans="1:15" ht="12.75">
      <c r="A119" s="344"/>
      <c r="B119" s="44">
        <v>7352</v>
      </c>
      <c r="C119" s="45" t="s">
        <v>325</v>
      </c>
      <c r="D119" s="242"/>
      <c r="E119" s="243"/>
      <c r="F119" s="242"/>
      <c r="G119" s="243"/>
      <c r="H119" s="242"/>
      <c r="I119" s="243"/>
      <c r="J119" s="244">
        <f t="shared" si="12"/>
        <v>0</v>
      </c>
      <c r="K119" s="245">
        <f t="shared" si="12"/>
        <v>0</v>
      </c>
      <c r="L119" s="345"/>
      <c r="M119" s="630" t="str">
        <f>IF(OR(G120="",G120=0),"Vérification du forfait global dépendance à la charge du département (hors financements complémentaires):","")</f>
        <v>Vérification du forfait global dépendance à la charge du département (hors financements complémentaires):</v>
      </c>
      <c r="N119" s="353"/>
      <c r="O119" s="346"/>
    </row>
    <row r="120" spans="1:15" ht="38.25">
      <c r="A120" s="344"/>
      <c r="B120" s="44">
        <v>7352121</v>
      </c>
      <c r="C120" s="45" t="str">
        <f>"Dont part issue du résultat de l'équation tarifaire dépendance (c/7352121)"&amp;" "&amp;M120</f>
        <v>Dont part issue du résultat de l'équation tarifaire dépendance (c/7352121) / Cellule G120 devrait être remplie (exception à expliquer dans rapport financier et d'activité)</v>
      </c>
      <c r="D120" s="240"/>
      <c r="E120" s="608"/>
      <c r="F120" s="242"/>
      <c r="G120" s="243"/>
      <c r="H120" s="240"/>
      <c r="I120" s="608"/>
      <c r="J120" s="244">
        <f aca="true" t="shared" si="14" ref="J120:J125">D120+F120+H120</f>
        <v>0</v>
      </c>
      <c r="K120" s="245">
        <f aca="true" t="shared" si="15" ref="K120:K125">E120+G120+I120</f>
        <v>0</v>
      </c>
      <c r="L120" s="345"/>
      <c r="M120" s="631" t="str">
        <f>IF(OR(G120="",G120=0),"/ Cellule G120 devrait être remplie (exception à expliquer dans rapport financier et d'activité)","")</f>
        <v>/ Cellule G120 devrait être remplie (exception à expliquer dans rapport financier et d'activité)</v>
      </c>
      <c r="N120" s="353"/>
      <c r="O120" s="346"/>
    </row>
    <row r="121" spans="1:15" ht="12.75">
      <c r="A121" s="344"/>
      <c r="B121" s="44">
        <v>7352122</v>
      </c>
      <c r="C121" s="45" t="s">
        <v>276</v>
      </c>
      <c r="D121" s="240"/>
      <c r="E121" s="608"/>
      <c r="F121" s="242"/>
      <c r="G121" s="243"/>
      <c r="H121" s="240"/>
      <c r="I121" s="608"/>
      <c r="J121" s="244">
        <f t="shared" si="14"/>
        <v>0</v>
      </c>
      <c r="K121" s="245">
        <f t="shared" si="15"/>
        <v>0</v>
      </c>
      <c r="L121" s="345"/>
      <c r="M121" s="352"/>
      <c r="N121" s="353"/>
      <c r="O121" s="346"/>
    </row>
    <row r="122" spans="1:15" ht="12.75">
      <c r="A122" s="344"/>
      <c r="B122" s="44">
        <v>7352282</v>
      </c>
      <c r="C122" s="45" t="s">
        <v>337</v>
      </c>
      <c r="D122" s="240"/>
      <c r="E122" s="608"/>
      <c r="F122" s="242"/>
      <c r="G122" s="243"/>
      <c r="H122" s="240"/>
      <c r="I122" s="608"/>
      <c r="J122" s="244">
        <f t="shared" si="14"/>
        <v>0</v>
      </c>
      <c r="K122" s="245">
        <f t="shared" si="15"/>
        <v>0</v>
      </c>
      <c r="L122" s="345"/>
      <c r="M122" s="352"/>
      <c r="N122" s="353"/>
      <c r="O122" s="346"/>
    </row>
    <row r="123" spans="1:15" ht="12.75">
      <c r="A123" s="627"/>
      <c r="B123" s="44">
        <v>7353</v>
      </c>
      <c r="C123" s="45" t="s">
        <v>279</v>
      </c>
      <c r="D123" s="242"/>
      <c r="E123" s="243"/>
      <c r="F123" s="242"/>
      <c r="G123" s="243"/>
      <c r="H123" s="242"/>
      <c r="I123" s="243"/>
      <c r="J123" s="244">
        <f t="shared" si="14"/>
        <v>0</v>
      </c>
      <c r="K123" s="245">
        <f t="shared" si="15"/>
        <v>0</v>
      </c>
      <c r="L123" s="345"/>
      <c r="M123" s="630" t="str">
        <f>IF(OR(G124="",G124=0),"Vérification des participations des usagers relatives à la dépendance:","")</f>
        <v>Vérification des participations des usagers relatives à la dépendance:</v>
      </c>
      <c r="N123" s="353"/>
      <c r="O123" s="346"/>
    </row>
    <row r="124" spans="1:15" ht="25.5">
      <c r="A124" s="344"/>
      <c r="B124" s="44">
        <v>73532</v>
      </c>
      <c r="C124" s="45" t="str">
        <f>"Dont part afférente à la dépendance (hébergement permanent)"&amp;" "&amp;M124</f>
        <v>Dont part afférente à la dépendance (hébergement permanent) / Cellule G124 devrait être remplie (exception à expliquer dans rapport financier et d'activité)</v>
      </c>
      <c r="D124" s="240"/>
      <c r="E124" s="608"/>
      <c r="F124" s="242"/>
      <c r="G124" s="243"/>
      <c r="H124" s="240"/>
      <c r="I124" s="608"/>
      <c r="J124" s="244">
        <f t="shared" si="14"/>
        <v>0</v>
      </c>
      <c r="K124" s="245">
        <f t="shared" si="15"/>
        <v>0</v>
      </c>
      <c r="L124" s="345"/>
      <c r="M124" s="631" t="str">
        <f>IF(OR(G124="",G124=0,),"/ Cellule G124 devrait être remplie (exception à expliquer dans rapport financier et d'activité)","")</f>
        <v>/ Cellule G124 devrait être remplie (exception à expliquer dans rapport financier et d'activité)</v>
      </c>
      <c r="N124" s="353"/>
      <c r="O124" s="346"/>
    </row>
    <row r="125" spans="1:15" ht="12.75">
      <c r="A125" s="344"/>
      <c r="B125" s="44">
        <v>7358</v>
      </c>
      <c r="C125" s="45" t="s">
        <v>280</v>
      </c>
      <c r="D125" s="242"/>
      <c r="E125" s="243"/>
      <c r="F125" s="242"/>
      <c r="G125" s="243"/>
      <c r="H125" s="242"/>
      <c r="I125" s="243"/>
      <c r="J125" s="244">
        <f t="shared" si="14"/>
        <v>0</v>
      </c>
      <c r="K125" s="245">
        <f t="shared" si="15"/>
        <v>0</v>
      </c>
      <c r="L125" s="345"/>
      <c r="M125" s="352"/>
      <c r="N125" s="353"/>
      <c r="O125" s="346"/>
    </row>
    <row r="126" spans="1:15" ht="12.75">
      <c r="A126" s="344"/>
      <c r="B126" s="271">
        <v>738</v>
      </c>
      <c r="C126" s="440" t="s">
        <v>37</v>
      </c>
      <c r="D126" s="291"/>
      <c r="E126" s="296"/>
      <c r="F126" s="291"/>
      <c r="G126" s="296"/>
      <c r="H126" s="291"/>
      <c r="I126" s="296"/>
      <c r="J126" s="223">
        <f aca="true" t="shared" si="16" ref="J126:K141">D126+F126+H126</f>
        <v>0</v>
      </c>
      <c r="K126" s="224">
        <f aca="true" t="shared" si="17" ref="K126:K132">E126+G126+I126</f>
        <v>0</v>
      </c>
      <c r="L126" s="345"/>
      <c r="M126" s="354"/>
      <c r="N126" s="355"/>
      <c r="O126" s="346"/>
    </row>
    <row r="127" spans="1:15" ht="12.75">
      <c r="A127" s="344"/>
      <c r="B127" s="271"/>
      <c r="C127" s="46" t="s">
        <v>38</v>
      </c>
      <c r="D127" s="222">
        <f aca="true" t="shared" si="18" ref="D127:I127">SUM(D128:D138)</f>
        <v>0</v>
      </c>
      <c r="E127" s="229">
        <f t="shared" si="18"/>
        <v>0</v>
      </c>
      <c r="F127" s="222">
        <f t="shared" si="18"/>
        <v>0</v>
      </c>
      <c r="G127" s="229">
        <f t="shared" si="18"/>
        <v>0</v>
      </c>
      <c r="H127" s="222">
        <f t="shared" si="18"/>
        <v>0</v>
      </c>
      <c r="I127" s="229">
        <f t="shared" si="18"/>
        <v>0</v>
      </c>
      <c r="J127" s="223">
        <f>D127+F127+H127</f>
        <v>0</v>
      </c>
      <c r="K127" s="224">
        <f t="shared" si="17"/>
        <v>0</v>
      </c>
      <c r="L127" s="345"/>
      <c r="M127" s="354"/>
      <c r="N127" s="355"/>
      <c r="O127" s="346"/>
    </row>
    <row r="128" spans="1:15" ht="12.75">
      <c r="A128" s="344"/>
      <c r="B128" s="271">
        <v>70</v>
      </c>
      <c r="C128" s="272" t="s">
        <v>148</v>
      </c>
      <c r="D128" s="291"/>
      <c r="E128" s="296"/>
      <c r="F128" s="291"/>
      <c r="G128" s="296"/>
      <c r="H128" s="291"/>
      <c r="I128" s="296"/>
      <c r="J128" s="223">
        <f t="shared" si="16"/>
        <v>0</v>
      </c>
      <c r="K128" s="224">
        <f t="shared" si="17"/>
        <v>0</v>
      </c>
      <c r="L128" s="345"/>
      <c r="M128" s="352"/>
      <c r="N128" s="353"/>
      <c r="O128" s="346"/>
    </row>
    <row r="129" spans="1:15" ht="12.75">
      <c r="A129" s="344"/>
      <c r="B129" s="271">
        <v>71</v>
      </c>
      <c r="C129" s="272" t="s">
        <v>118</v>
      </c>
      <c r="D129" s="291"/>
      <c r="E129" s="296"/>
      <c r="F129" s="291"/>
      <c r="G129" s="296"/>
      <c r="H129" s="291"/>
      <c r="I129" s="296"/>
      <c r="J129" s="223">
        <f t="shared" si="16"/>
        <v>0</v>
      </c>
      <c r="K129" s="224">
        <f t="shared" si="17"/>
        <v>0</v>
      </c>
      <c r="L129" s="345"/>
      <c r="M129" s="352"/>
      <c r="N129" s="353"/>
      <c r="O129" s="346"/>
    </row>
    <row r="130" spans="1:15" ht="12.75">
      <c r="A130" s="344"/>
      <c r="B130" s="271">
        <v>72</v>
      </c>
      <c r="C130" s="272" t="s">
        <v>94</v>
      </c>
      <c r="D130" s="291"/>
      <c r="E130" s="296"/>
      <c r="F130" s="291"/>
      <c r="G130" s="296"/>
      <c r="H130" s="291"/>
      <c r="I130" s="296"/>
      <c r="J130" s="223">
        <f t="shared" si="16"/>
        <v>0</v>
      </c>
      <c r="K130" s="224">
        <f t="shared" si="17"/>
        <v>0</v>
      </c>
      <c r="L130" s="345"/>
      <c r="M130" s="352"/>
      <c r="N130" s="353"/>
      <c r="O130" s="346"/>
    </row>
    <row r="131" spans="1:15" ht="12.75">
      <c r="A131" s="344"/>
      <c r="B131" s="271">
        <v>74</v>
      </c>
      <c r="C131" s="272" t="s">
        <v>95</v>
      </c>
      <c r="D131" s="291"/>
      <c r="E131" s="296"/>
      <c r="F131" s="291"/>
      <c r="G131" s="296"/>
      <c r="H131" s="291"/>
      <c r="I131" s="296"/>
      <c r="J131" s="223">
        <f t="shared" si="16"/>
        <v>0</v>
      </c>
      <c r="K131" s="224">
        <f t="shared" si="17"/>
        <v>0</v>
      </c>
      <c r="L131" s="345"/>
      <c r="M131" s="356"/>
      <c r="N131" s="357"/>
      <c r="O131" s="346"/>
    </row>
    <row r="132" spans="1:13" ht="12.75">
      <c r="A132" s="344"/>
      <c r="B132" s="271">
        <v>75</v>
      </c>
      <c r="C132" s="272" t="s">
        <v>96</v>
      </c>
      <c r="D132" s="291"/>
      <c r="E132" s="296"/>
      <c r="F132" s="291"/>
      <c r="G132" s="296"/>
      <c r="H132" s="291"/>
      <c r="I132" s="296"/>
      <c r="J132" s="223">
        <f t="shared" si="16"/>
        <v>0</v>
      </c>
      <c r="K132" s="224">
        <f t="shared" si="17"/>
        <v>0</v>
      </c>
      <c r="L132" s="345"/>
      <c r="M132" s="358"/>
    </row>
    <row r="133" spans="1:13" ht="12.75">
      <c r="A133" s="344"/>
      <c r="B133" s="271">
        <v>603</v>
      </c>
      <c r="C133" s="272" t="s">
        <v>97</v>
      </c>
      <c r="D133" s="319"/>
      <c r="E133" s="290"/>
      <c r="F133" s="319"/>
      <c r="G133" s="290"/>
      <c r="H133" s="319"/>
      <c r="I133" s="290"/>
      <c r="J133" s="223">
        <f t="shared" si="16"/>
        <v>0</v>
      </c>
      <c r="K133" s="224">
        <f t="shared" si="16"/>
        <v>0</v>
      </c>
      <c r="L133" s="345"/>
      <c r="M133" s="358"/>
    </row>
    <row r="134" spans="1:13" ht="12.75">
      <c r="A134" s="344"/>
      <c r="B134" s="271" t="s">
        <v>189</v>
      </c>
      <c r="C134" s="272" t="s">
        <v>281</v>
      </c>
      <c r="D134" s="319"/>
      <c r="E134" s="290"/>
      <c r="F134" s="319"/>
      <c r="G134" s="290"/>
      <c r="H134" s="319"/>
      <c r="I134" s="290"/>
      <c r="J134" s="223">
        <f t="shared" si="16"/>
        <v>0</v>
      </c>
      <c r="K134" s="224">
        <f t="shared" si="16"/>
        <v>0</v>
      </c>
      <c r="L134" s="345"/>
      <c r="M134" s="358"/>
    </row>
    <row r="135" spans="1:13" ht="12.75">
      <c r="A135" s="344"/>
      <c r="B135" s="271" t="s">
        <v>190</v>
      </c>
      <c r="C135" s="272" t="s">
        <v>191</v>
      </c>
      <c r="D135" s="319"/>
      <c r="E135" s="290"/>
      <c r="F135" s="319"/>
      <c r="G135" s="290"/>
      <c r="H135" s="319"/>
      <c r="I135" s="290"/>
      <c r="J135" s="223">
        <f t="shared" si="16"/>
        <v>0</v>
      </c>
      <c r="K135" s="224">
        <f t="shared" si="16"/>
        <v>0</v>
      </c>
      <c r="L135" s="345"/>
      <c r="M135" s="358"/>
    </row>
    <row r="136" spans="1:13" ht="12.75">
      <c r="A136" s="344"/>
      <c r="B136" s="271" t="s">
        <v>102</v>
      </c>
      <c r="C136" s="272" t="s">
        <v>192</v>
      </c>
      <c r="D136" s="319"/>
      <c r="E136" s="290"/>
      <c r="F136" s="319"/>
      <c r="G136" s="290"/>
      <c r="H136" s="319"/>
      <c r="I136" s="290"/>
      <c r="J136" s="223">
        <f t="shared" si="16"/>
        <v>0</v>
      </c>
      <c r="K136" s="224">
        <f t="shared" si="16"/>
        <v>0</v>
      </c>
      <c r="L136" s="345"/>
      <c r="M136" s="358"/>
    </row>
    <row r="137" spans="1:13" ht="12.75">
      <c r="A137" s="344"/>
      <c r="B137" s="271">
        <v>6489</v>
      </c>
      <c r="C137" s="272" t="s">
        <v>104</v>
      </c>
      <c r="D137" s="319"/>
      <c r="E137" s="290"/>
      <c r="F137" s="319"/>
      <c r="G137" s="290"/>
      <c r="H137" s="319"/>
      <c r="I137" s="290"/>
      <c r="J137" s="223">
        <f t="shared" si="16"/>
        <v>0</v>
      </c>
      <c r="K137" s="224">
        <f t="shared" si="16"/>
        <v>0</v>
      </c>
      <c r="L137" s="345"/>
      <c r="M137" s="358"/>
    </row>
    <row r="138" spans="1:13" ht="12.75">
      <c r="A138" s="344"/>
      <c r="B138" s="271">
        <v>6611</v>
      </c>
      <c r="C138" s="272" t="s">
        <v>137</v>
      </c>
      <c r="D138" s="319"/>
      <c r="E138" s="290"/>
      <c r="F138" s="319"/>
      <c r="G138" s="290"/>
      <c r="H138" s="319"/>
      <c r="I138" s="290"/>
      <c r="J138" s="223">
        <f t="shared" si="16"/>
        <v>0</v>
      </c>
      <c r="K138" s="224">
        <f t="shared" si="16"/>
        <v>0</v>
      </c>
      <c r="L138" s="345"/>
      <c r="M138" s="358"/>
    </row>
    <row r="139" spans="1:13" ht="12.75">
      <c r="A139" s="344"/>
      <c r="B139" s="271"/>
      <c r="C139" s="47" t="s">
        <v>193</v>
      </c>
      <c r="D139" s="222">
        <f aca="true" t="shared" si="19" ref="D139:I139">SUM(D140:D155)-D152-D153</f>
        <v>0</v>
      </c>
      <c r="E139" s="229">
        <f t="shared" si="19"/>
        <v>0</v>
      </c>
      <c r="F139" s="222">
        <f t="shared" si="19"/>
        <v>0</v>
      </c>
      <c r="G139" s="229">
        <f t="shared" si="19"/>
        <v>0</v>
      </c>
      <c r="H139" s="222">
        <f t="shared" si="19"/>
        <v>0</v>
      </c>
      <c r="I139" s="229">
        <f t="shared" si="19"/>
        <v>0</v>
      </c>
      <c r="J139" s="223">
        <f>D139+F139+H139</f>
        <v>0</v>
      </c>
      <c r="K139" s="224">
        <f t="shared" si="16"/>
        <v>0</v>
      </c>
      <c r="L139" s="345"/>
      <c r="M139" s="358"/>
    </row>
    <row r="140" spans="1:13" ht="12.75">
      <c r="A140" s="344"/>
      <c r="B140" s="271">
        <v>76</v>
      </c>
      <c r="C140" s="272" t="s">
        <v>105</v>
      </c>
      <c r="D140" s="291"/>
      <c r="E140" s="296"/>
      <c r="F140" s="291"/>
      <c r="G140" s="296"/>
      <c r="H140" s="291"/>
      <c r="I140" s="296"/>
      <c r="J140" s="223">
        <f>D140+F140+H140</f>
        <v>0</v>
      </c>
      <c r="K140" s="224">
        <f t="shared" si="16"/>
        <v>0</v>
      </c>
      <c r="L140" s="345"/>
      <c r="M140" s="358"/>
    </row>
    <row r="141" spans="1:13" ht="12.75">
      <c r="A141" s="344"/>
      <c r="B141" s="271">
        <v>771</v>
      </c>
      <c r="C141" s="273" t="s">
        <v>107</v>
      </c>
      <c r="D141" s="291"/>
      <c r="E141" s="296"/>
      <c r="F141" s="291"/>
      <c r="G141" s="296"/>
      <c r="H141" s="291"/>
      <c r="I141" s="296"/>
      <c r="J141" s="223">
        <f aca="true" t="shared" si="20" ref="J141:K155">D141+F141+H141</f>
        <v>0</v>
      </c>
      <c r="K141" s="224">
        <f t="shared" si="16"/>
        <v>0</v>
      </c>
      <c r="L141" s="345"/>
      <c r="M141" s="358"/>
    </row>
    <row r="142" spans="1:13" ht="25.5">
      <c r="A142" s="344"/>
      <c r="B142" s="271">
        <v>773</v>
      </c>
      <c r="C142" s="273" t="s">
        <v>108</v>
      </c>
      <c r="D142" s="291"/>
      <c r="E142" s="296"/>
      <c r="F142" s="291"/>
      <c r="G142" s="296"/>
      <c r="H142" s="291"/>
      <c r="I142" s="296"/>
      <c r="J142" s="223">
        <f t="shared" si="20"/>
        <v>0</v>
      </c>
      <c r="K142" s="224">
        <f t="shared" si="20"/>
        <v>0</v>
      </c>
      <c r="L142" s="345"/>
      <c r="M142" s="358"/>
    </row>
    <row r="143" spans="1:13" ht="12.75">
      <c r="A143" s="344"/>
      <c r="B143" s="271">
        <v>775</v>
      </c>
      <c r="C143" s="273" t="s">
        <v>240</v>
      </c>
      <c r="D143" s="291"/>
      <c r="E143" s="296"/>
      <c r="F143" s="291"/>
      <c r="G143" s="296"/>
      <c r="H143" s="291"/>
      <c r="I143" s="296"/>
      <c r="J143" s="223">
        <f t="shared" si="20"/>
        <v>0</v>
      </c>
      <c r="K143" s="224">
        <f t="shared" si="20"/>
        <v>0</v>
      </c>
      <c r="L143" s="345"/>
      <c r="M143" s="358"/>
    </row>
    <row r="144" spans="1:13" ht="12.75">
      <c r="A144" s="344"/>
      <c r="B144" s="271">
        <v>777</v>
      </c>
      <c r="C144" s="273" t="s">
        <v>194</v>
      </c>
      <c r="D144" s="291"/>
      <c r="E144" s="296"/>
      <c r="F144" s="291"/>
      <c r="G144" s="296"/>
      <c r="H144" s="291"/>
      <c r="I144" s="296"/>
      <c r="J144" s="223">
        <f t="shared" si="20"/>
        <v>0</v>
      </c>
      <c r="K144" s="224">
        <f t="shared" si="20"/>
        <v>0</v>
      </c>
      <c r="L144" s="345"/>
      <c r="M144" s="358"/>
    </row>
    <row r="145" spans="1:13" ht="12.75">
      <c r="A145" s="344"/>
      <c r="B145" s="274">
        <v>778</v>
      </c>
      <c r="C145" s="273" t="s">
        <v>241</v>
      </c>
      <c r="D145" s="291"/>
      <c r="E145" s="296"/>
      <c r="F145" s="291"/>
      <c r="G145" s="296"/>
      <c r="H145" s="291"/>
      <c r="I145" s="296"/>
      <c r="J145" s="223">
        <f t="shared" si="20"/>
        <v>0</v>
      </c>
      <c r="K145" s="224">
        <f t="shared" si="20"/>
        <v>0</v>
      </c>
      <c r="L145" s="345"/>
      <c r="M145" s="358"/>
    </row>
    <row r="146" spans="1:13" ht="12.75">
      <c r="A146" s="344"/>
      <c r="B146" s="274">
        <v>7811</v>
      </c>
      <c r="C146" s="273" t="s">
        <v>110</v>
      </c>
      <c r="D146" s="291"/>
      <c r="E146" s="296"/>
      <c r="F146" s="291"/>
      <c r="G146" s="296"/>
      <c r="H146" s="291"/>
      <c r="I146" s="296"/>
      <c r="J146" s="223">
        <f t="shared" si="20"/>
        <v>0</v>
      </c>
      <c r="K146" s="224">
        <f t="shared" si="20"/>
        <v>0</v>
      </c>
      <c r="L146" s="345"/>
      <c r="M146" s="358"/>
    </row>
    <row r="147" spans="1:13" ht="12.75">
      <c r="A147" s="344"/>
      <c r="B147" s="274">
        <v>7815</v>
      </c>
      <c r="C147" s="273" t="s">
        <v>111</v>
      </c>
      <c r="D147" s="291"/>
      <c r="E147" s="296"/>
      <c r="F147" s="291"/>
      <c r="G147" s="296"/>
      <c r="H147" s="291"/>
      <c r="I147" s="296"/>
      <c r="J147" s="223">
        <f t="shared" si="20"/>
        <v>0</v>
      </c>
      <c r="K147" s="224">
        <f t="shared" si="20"/>
        <v>0</v>
      </c>
      <c r="L147" s="345"/>
      <c r="M147" s="358"/>
    </row>
    <row r="148" spans="1:13" ht="12.75">
      <c r="A148" s="344"/>
      <c r="B148" s="274">
        <v>7816</v>
      </c>
      <c r="C148" s="273" t="s">
        <v>112</v>
      </c>
      <c r="D148" s="291"/>
      <c r="E148" s="296"/>
      <c r="F148" s="291"/>
      <c r="G148" s="296"/>
      <c r="H148" s="291"/>
      <c r="I148" s="296"/>
      <c r="J148" s="223">
        <f t="shared" si="20"/>
        <v>0</v>
      </c>
      <c r="K148" s="224">
        <f t="shared" si="20"/>
        <v>0</v>
      </c>
      <c r="L148" s="345"/>
      <c r="M148" s="358"/>
    </row>
    <row r="149" spans="1:13" ht="12.75">
      <c r="A149" s="344"/>
      <c r="B149" s="274">
        <v>7817</v>
      </c>
      <c r="C149" s="273" t="s">
        <v>113</v>
      </c>
      <c r="D149" s="291"/>
      <c r="E149" s="296"/>
      <c r="F149" s="291"/>
      <c r="G149" s="296"/>
      <c r="H149" s="291"/>
      <c r="I149" s="296"/>
      <c r="J149" s="223">
        <f t="shared" si="20"/>
        <v>0</v>
      </c>
      <c r="K149" s="224">
        <f t="shared" si="20"/>
        <v>0</v>
      </c>
      <c r="L149" s="345"/>
      <c r="M149" s="358"/>
    </row>
    <row r="150" spans="1:13" ht="12.75">
      <c r="A150" s="344"/>
      <c r="B150" s="274">
        <v>786</v>
      </c>
      <c r="C150" s="273" t="s">
        <v>114</v>
      </c>
      <c r="D150" s="291"/>
      <c r="E150" s="296"/>
      <c r="F150" s="291"/>
      <c r="G150" s="296"/>
      <c r="H150" s="291"/>
      <c r="I150" s="296"/>
      <c r="J150" s="223">
        <f t="shared" si="20"/>
        <v>0</v>
      </c>
      <c r="K150" s="224">
        <f t="shared" si="20"/>
        <v>0</v>
      </c>
      <c r="L150" s="345"/>
      <c r="M150" s="358"/>
    </row>
    <row r="151" spans="1:13" ht="12.75">
      <c r="A151" s="344"/>
      <c r="B151" s="274">
        <v>787</v>
      </c>
      <c r="C151" s="273" t="s">
        <v>242</v>
      </c>
      <c r="D151" s="291"/>
      <c r="E151" s="296"/>
      <c r="F151" s="291"/>
      <c r="G151" s="296"/>
      <c r="H151" s="291"/>
      <c r="I151" s="296"/>
      <c r="J151" s="223">
        <f t="shared" si="20"/>
        <v>0</v>
      </c>
      <c r="K151" s="224">
        <f t="shared" si="20"/>
        <v>0</v>
      </c>
      <c r="L151" s="345"/>
      <c r="M151" s="358"/>
    </row>
    <row r="152" spans="1:13" ht="25.5">
      <c r="A152" s="344"/>
      <c r="B152" s="275">
        <v>78741</v>
      </c>
      <c r="C152" s="276" t="s">
        <v>39</v>
      </c>
      <c r="D152" s="242"/>
      <c r="E152" s="243"/>
      <c r="F152" s="242"/>
      <c r="G152" s="243"/>
      <c r="H152" s="242"/>
      <c r="I152" s="243"/>
      <c r="J152" s="244">
        <f t="shared" si="20"/>
        <v>0</v>
      </c>
      <c r="K152" s="245">
        <f t="shared" si="20"/>
        <v>0</v>
      </c>
      <c r="L152" s="345"/>
      <c r="M152" s="358"/>
    </row>
    <row r="153" spans="1:13" ht="12.75">
      <c r="A153" s="344"/>
      <c r="B153" s="275">
        <v>78742</v>
      </c>
      <c r="C153" s="45" t="s">
        <v>40</v>
      </c>
      <c r="D153" s="242"/>
      <c r="E153" s="243"/>
      <c r="F153" s="242"/>
      <c r="G153" s="243"/>
      <c r="H153" s="242"/>
      <c r="I153" s="243"/>
      <c r="J153" s="244">
        <f t="shared" si="20"/>
        <v>0</v>
      </c>
      <c r="K153" s="245">
        <f t="shared" si="20"/>
        <v>0</v>
      </c>
      <c r="L153" s="345"/>
      <c r="M153" s="358"/>
    </row>
    <row r="154" spans="1:13" ht="12.75">
      <c r="A154" s="344"/>
      <c r="B154" s="274">
        <v>789</v>
      </c>
      <c r="C154" s="440" t="s">
        <v>338</v>
      </c>
      <c r="D154" s="291"/>
      <c r="E154" s="296"/>
      <c r="F154" s="291"/>
      <c r="G154" s="296"/>
      <c r="H154" s="291"/>
      <c r="I154" s="296"/>
      <c r="J154" s="223">
        <f t="shared" si="20"/>
        <v>0</v>
      </c>
      <c r="K154" s="224">
        <f t="shared" si="20"/>
        <v>0</v>
      </c>
      <c r="L154" s="345"/>
      <c r="M154" s="358"/>
    </row>
    <row r="155" spans="1:13" ht="13.5" thickBot="1">
      <c r="A155" s="344"/>
      <c r="B155" s="274">
        <v>79</v>
      </c>
      <c r="C155" s="277" t="s">
        <v>115</v>
      </c>
      <c r="D155" s="308"/>
      <c r="E155" s="309"/>
      <c r="F155" s="308"/>
      <c r="G155" s="309"/>
      <c r="H155" s="308"/>
      <c r="I155" s="309"/>
      <c r="J155" s="218">
        <f t="shared" si="20"/>
        <v>0</v>
      </c>
      <c r="K155" s="219">
        <f t="shared" si="20"/>
        <v>0</v>
      </c>
      <c r="L155" s="345"/>
      <c r="M155" s="358"/>
    </row>
    <row r="156" spans="1:13" ht="13.5" thickBot="1">
      <c r="A156" s="344"/>
      <c r="B156" s="278"/>
      <c r="C156" s="279" t="s">
        <v>41</v>
      </c>
      <c r="D156" s="225">
        <f>D114+D127+D139</f>
        <v>0</v>
      </c>
      <c r="E156" s="226">
        <f aca="true" t="shared" si="21" ref="E156:K156">E114+E127+E139</f>
        <v>0</v>
      </c>
      <c r="F156" s="227">
        <f t="shared" si="21"/>
        <v>0</v>
      </c>
      <c r="G156" s="228">
        <f t="shared" si="21"/>
        <v>0</v>
      </c>
      <c r="H156" s="227">
        <f t="shared" si="21"/>
        <v>0</v>
      </c>
      <c r="I156" s="228">
        <f t="shared" si="21"/>
        <v>0</v>
      </c>
      <c r="J156" s="227">
        <f t="shared" si="21"/>
        <v>0</v>
      </c>
      <c r="K156" s="228">
        <f t="shared" si="21"/>
        <v>0</v>
      </c>
      <c r="L156" s="345"/>
      <c r="M156" s="359"/>
    </row>
    <row r="157" spans="1:13" ht="13.5" thickBot="1">
      <c r="A157" s="344"/>
      <c r="B157" s="265"/>
      <c r="C157" s="193" t="s">
        <v>135</v>
      </c>
      <c r="D157" s="225">
        <f aca="true" t="shared" si="22" ref="D157:I157">IF(D156&gt;D107,,-D156+D107)</f>
        <v>0</v>
      </c>
      <c r="E157" s="226">
        <f t="shared" si="22"/>
        <v>0</v>
      </c>
      <c r="F157" s="227">
        <f t="shared" si="22"/>
        <v>0</v>
      </c>
      <c r="G157" s="228">
        <f t="shared" si="22"/>
        <v>0</v>
      </c>
      <c r="H157" s="227">
        <f t="shared" si="22"/>
        <v>0</v>
      </c>
      <c r="I157" s="228">
        <f t="shared" si="22"/>
        <v>0</v>
      </c>
      <c r="J157" s="321">
        <f>IF((D107+F107+H107)&lt;(D156+F156+H156),0,D107+F107+H107-D156-F156-H156)</f>
        <v>0</v>
      </c>
      <c r="K157" s="322">
        <f>IF((E107+G107+I107)&lt;(E156+G156+I156),0,E107+G107+I107-E156-G156-I156)</f>
        <v>0</v>
      </c>
      <c r="L157" s="345"/>
      <c r="M157" s="359"/>
    </row>
    <row r="158" spans="1:13" ht="13.5" thickBot="1">
      <c r="A158" s="344"/>
      <c r="B158" s="269"/>
      <c r="C158" s="193" t="s">
        <v>136</v>
      </c>
      <c r="D158" s="225">
        <f>D156+D157</f>
        <v>0</v>
      </c>
      <c r="E158" s="226">
        <f aca="true" t="shared" si="23" ref="E158:K158">E156+E157</f>
        <v>0</v>
      </c>
      <c r="F158" s="227">
        <f t="shared" si="23"/>
        <v>0</v>
      </c>
      <c r="G158" s="228">
        <f t="shared" si="23"/>
        <v>0</v>
      </c>
      <c r="H158" s="227">
        <f t="shared" si="23"/>
        <v>0</v>
      </c>
      <c r="I158" s="228">
        <f t="shared" si="23"/>
        <v>0</v>
      </c>
      <c r="J158" s="227">
        <f t="shared" si="23"/>
        <v>0</v>
      </c>
      <c r="K158" s="228">
        <f t="shared" si="23"/>
        <v>0</v>
      </c>
      <c r="L158" s="345"/>
      <c r="M158" s="359"/>
    </row>
    <row r="159" spans="1:13" s="346" customFormat="1" ht="13.5" thickBot="1">
      <c r="A159" s="344"/>
      <c r="B159" s="280"/>
      <c r="C159" s="281"/>
      <c r="D159" s="281"/>
      <c r="E159" s="281"/>
      <c r="F159" s="33"/>
      <c r="G159" s="33"/>
      <c r="H159" s="33"/>
      <c r="I159" s="33"/>
      <c r="J159" s="33"/>
      <c r="K159" s="33"/>
      <c r="L159" s="345"/>
      <c r="M159" s="359"/>
    </row>
    <row r="160" spans="1:13" ht="12.75">
      <c r="A160" s="344"/>
      <c r="B160" s="280"/>
      <c r="C160" s="255" t="s">
        <v>209</v>
      </c>
      <c r="D160" s="323"/>
      <c r="E160" s="324"/>
      <c r="F160" s="323"/>
      <c r="G160" s="324"/>
      <c r="H160" s="323"/>
      <c r="I160" s="324"/>
      <c r="J160" s="325">
        <f>D160+F160+H160</f>
        <v>0</v>
      </c>
      <c r="K160" s="326">
        <f>E160+G160+I160</f>
        <v>0</v>
      </c>
      <c r="L160" s="345"/>
      <c r="M160" s="359"/>
    </row>
    <row r="161" spans="1:13" ht="13.5" thickBot="1">
      <c r="A161" s="344"/>
      <c r="B161" s="280"/>
      <c r="C161" s="256" t="s">
        <v>210</v>
      </c>
      <c r="D161" s="327"/>
      <c r="E161" s="328"/>
      <c r="F161" s="327"/>
      <c r="G161" s="328"/>
      <c r="H161" s="327"/>
      <c r="I161" s="328"/>
      <c r="J161" s="220">
        <f>D161+F161+H161</f>
        <v>0</v>
      </c>
      <c r="K161" s="221">
        <f>E161+G161+I161</f>
        <v>0</v>
      </c>
      <c r="L161" s="345"/>
      <c r="M161" s="359"/>
    </row>
    <row r="162" spans="1:13" s="346" customFormat="1" ht="13.5" thickBot="1">
      <c r="A162" s="360"/>
      <c r="B162" s="361"/>
      <c r="C162" s="362"/>
      <c r="D162" s="362"/>
      <c r="E162" s="362"/>
      <c r="F162" s="363"/>
      <c r="G162" s="363"/>
      <c r="H162" s="363"/>
      <c r="I162" s="363"/>
      <c r="J162" s="363"/>
      <c r="K162" s="363"/>
      <c r="L162" s="364"/>
      <c r="M162" s="359"/>
    </row>
    <row r="163" spans="2:13" s="346" customFormat="1" ht="12.75">
      <c r="B163" s="365"/>
      <c r="C163" s="366"/>
      <c r="D163" s="367"/>
      <c r="E163" s="367"/>
      <c r="F163" s="353"/>
      <c r="G163" s="353"/>
      <c r="H163" s="353"/>
      <c r="I163" s="353"/>
      <c r="M163" s="359"/>
    </row>
    <row r="164" spans="2:13" s="346" customFormat="1" ht="12.75">
      <c r="B164" s="352"/>
      <c r="C164" s="366"/>
      <c r="D164" s="367"/>
      <c r="E164" s="367"/>
      <c r="F164" s="353"/>
      <c r="G164" s="353"/>
      <c r="H164" s="353"/>
      <c r="I164" s="353"/>
      <c r="M164" s="359"/>
    </row>
    <row r="165" spans="13:14" ht="12.75">
      <c r="M165" s="370"/>
      <c r="N165" s="346"/>
    </row>
    <row r="166" spans="13:14" ht="12.75">
      <c r="M166" s="48"/>
      <c r="N166" s="346"/>
    </row>
    <row r="167" spans="13:14" ht="12.75">
      <c r="M167" s="371"/>
      <c r="N167" s="346"/>
    </row>
    <row r="168" spans="13:14" ht="12.75">
      <c r="M168" s="372"/>
      <c r="N168" s="346"/>
    </row>
    <row r="169" spans="13:14" ht="12.75">
      <c r="M169" s="372"/>
      <c r="N169" s="346"/>
    </row>
    <row r="170" spans="13:14" ht="12.75">
      <c r="M170" s="372"/>
      <c r="N170" s="346"/>
    </row>
    <row r="171" spans="13:14" ht="12.75">
      <c r="M171" s="373"/>
      <c r="N171" s="346"/>
    </row>
    <row r="172" spans="13:14" ht="12.75">
      <c r="M172" s="372"/>
      <c r="N172" s="346"/>
    </row>
    <row r="173" spans="13:14" ht="12.75">
      <c r="M173" s="372"/>
      <c r="N173" s="346"/>
    </row>
    <row r="174" spans="3:14" ht="12.75">
      <c r="C174" s="374"/>
      <c r="D174" s="346"/>
      <c r="E174" s="346"/>
      <c r="F174" s="375"/>
      <c r="G174" s="49"/>
      <c r="H174" s="353"/>
      <c r="I174" s="353"/>
      <c r="N174" s="346"/>
    </row>
    <row r="175" spans="3:14" ht="12.75">
      <c r="C175" s="374"/>
      <c r="D175" s="346"/>
      <c r="E175" s="346"/>
      <c r="F175" s="375"/>
      <c r="G175" s="49"/>
      <c r="H175" s="353"/>
      <c r="I175" s="353"/>
      <c r="N175" s="346"/>
    </row>
    <row r="176" spans="3:14" ht="12.75">
      <c r="C176" s="374"/>
      <c r="D176" s="346"/>
      <c r="E176" s="346"/>
      <c r="F176" s="375"/>
      <c r="G176" s="49"/>
      <c r="H176" s="353"/>
      <c r="I176" s="353"/>
      <c r="N176" s="346"/>
    </row>
    <row r="177" spans="3:9" ht="12.75">
      <c r="C177" s="374"/>
      <c r="D177" s="346"/>
      <c r="E177" s="346"/>
      <c r="F177" s="376"/>
      <c r="G177" s="49"/>
      <c r="H177" s="353"/>
      <c r="I177" s="353"/>
    </row>
    <row r="178" spans="3:9" ht="12.75">
      <c r="C178" s="374"/>
      <c r="D178" s="346"/>
      <c r="E178" s="346"/>
      <c r="F178" s="375"/>
      <c r="G178" s="49"/>
      <c r="H178" s="353"/>
      <c r="I178" s="353"/>
    </row>
    <row r="179" spans="3:9" ht="12.75">
      <c r="C179" s="374"/>
      <c r="D179" s="346"/>
      <c r="E179" s="346"/>
      <c r="F179" s="375"/>
      <c r="G179" s="49"/>
      <c r="H179" s="353"/>
      <c r="I179" s="353"/>
    </row>
    <row r="180" spans="3:9" ht="12.75">
      <c r="C180" s="374"/>
      <c r="D180" s="346"/>
      <c r="E180" s="346"/>
      <c r="F180" s="375"/>
      <c r="G180" s="49"/>
      <c r="H180" s="353"/>
      <c r="I180" s="353"/>
    </row>
    <row r="181" spans="3:9" ht="12.75">
      <c r="C181" s="374"/>
      <c r="D181" s="346"/>
      <c r="E181" s="346"/>
      <c r="F181" s="375"/>
      <c r="G181" s="49"/>
      <c r="H181" s="353"/>
      <c r="I181" s="353"/>
    </row>
    <row r="182" spans="3:9" ht="12.75">
      <c r="C182" s="374"/>
      <c r="D182" s="346"/>
      <c r="E182" s="346"/>
      <c r="F182" s="375"/>
      <c r="G182" s="49"/>
      <c r="H182" s="353"/>
      <c r="I182" s="353"/>
    </row>
    <row r="183" spans="3:9" ht="12.75">
      <c r="C183" s="374"/>
      <c r="D183" s="346"/>
      <c r="E183" s="346"/>
      <c r="F183" s="375"/>
      <c r="G183" s="49"/>
      <c r="H183" s="353"/>
      <c r="I183" s="353"/>
    </row>
    <row r="184" spans="3:9" ht="12.75">
      <c r="C184" s="374"/>
      <c r="D184" s="346"/>
      <c r="E184" s="346"/>
      <c r="F184" s="375"/>
      <c r="G184" s="49"/>
      <c r="H184" s="353"/>
      <c r="I184" s="353"/>
    </row>
    <row r="185" spans="3:9" ht="12.75">
      <c r="C185" s="374"/>
      <c r="D185" s="346"/>
      <c r="E185" s="346"/>
      <c r="F185" s="375"/>
      <c r="G185" s="49"/>
      <c r="H185" s="353"/>
      <c r="I185" s="353"/>
    </row>
    <row r="186" spans="3:9" ht="12.75">
      <c r="C186" s="374"/>
      <c r="D186" s="346"/>
      <c r="E186" s="346"/>
      <c r="F186" s="375"/>
      <c r="G186" s="49"/>
      <c r="H186" s="353"/>
      <c r="I186" s="353"/>
    </row>
    <row r="187" spans="3:9" ht="12.75">
      <c r="C187" s="374"/>
      <c r="D187" s="346"/>
      <c r="E187" s="346"/>
      <c r="F187" s="375"/>
      <c r="G187" s="49"/>
      <c r="H187" s="353"/>
      <c r="I187" s="353"/>
    </row>
    <row r="188" spans="3:9" ht="12.75">
      <c r="C188" s="374"/>
      <c r="D188" s="346"/>
      <c r="E188" s="346"/>
      <c r="F188" s="375"/>
      <c r="G188" s="49"/>
      <c r="H188" s="353"/>
      <c r="I188" s="353"/>
    </row>
    <row r="189" spans="3:9" ht="12.75">
      <c r="C189" s="374"/>
      <c r="D189" s="346"/>
      <c r="E189" s="346"/>
      <c r="F189" s="377"/>
      <c r="G189" s="377"/>
      <c r="H189" s="353"/>
      <c r="I189" s="353"/>
    </row>
    <row r="190" spans="3:9" ht="12.75">
      <c r="C190" s="374"/>
      <c r="D190" s="346"/>
      <c r="E190" s="346"/>
      <c r="F190" s="377"/>
      <c r="G190" s="377"/>
      <c r="H190" s="353"/>
      <c r="I190" s="353"/>
    </row>
    <row r="191" spans="3:9" ht="12.75">
      <c r="C191" s="374"/>
      <c r="D191" s="346"/>
      <c r="E191" s="346"/>
      <c r="F191" s="377"/>
      <c r="G191" s="377"/>
      <c r="H191" s="353"/>
      <c r="I191" s="353"/>
    </row>
    <row r="192" spans="3:9" ht="12.75">
      <c r="C192" s="374"/>
      <c r="D192" s="346"/>
      <c r="E192" s="346"/>
      <c r="F192" s="377"/>
      <c r="G192" s="377"/>
      <c r="H192" s="353"/>
      <c r="I192" s="353"/>
    </row>
    <row r="193" spans="3:9" ht="12.75">
      <c r="C193" s="374"/>
      <c r="D193" s="346"/>
      <c r="E193" s="346"/>
      <c r="F193" s="377"/>
      <c r="G193" s="377"/>
      <c r="H193" s="353"/>
      <c r="I193" s="353"/>
    </row>
    <row r="194" spans="3:9" ht="12.75">
      <c r="C194" s="374"/>
      <c r="D194" s="346"/>
      <c r="E194" s="346"/>
      <c r="F194" s="377"/>
      <c r="G194" s="377"/>
      <c r="H194" s="353"/>
      <c r="I194" s="353"/>
    </row>
    <row r="195" spans="3:9" ht="12.75">
      <c r="C195" s="374"/>
      <c r="D195" s="346"/>
      <c r="E195" s="346"/>
      <c r="F195" s="376"/>
      <c r="G195" s="49"/>
      <c r="H195" s="353"/>
      <c r="I195" s="353"/>
    </row>
    <row r="196" spans="3:9" ht="12.75">
      <c r="C196" s="374"/>
      <c r="D196" s="346"/>
      <c r="E196" s="346"/>
      <c r="F196" s="50"/>
      <c r="G196" s="378"/>
      <c r="H196" s="353"/>
      <c r="I196" s="353"/>
    </row>
    <row r="197" spans="3:9" ht="12.75">
      <c r="C197" s="374"/>
      <c r="D197" s="346"/>
      <c r="E197" s="346"/>
      <c r="F197" s="352"/>
      <c r="G197" s="379"/>
      <c r="H197" s="353"/>
      <c r="I197" s="353"/>
    </row>
    <row r="198" spans="3:9" ht="12.75">
      <c r="C198" s="374"/>
      <c r="D198" s="346"/>
      <c r="E198" s="346"/>
      <c r="F198" s="352"/>
      <c r="G198" s="379"/>
      <c r="H198" s="353"/>
      <c r="I198" s="353"/>
    </row>
    <row r="199" spans="3:9" ht="12.75">
      <c r="C199" s="374"/>
      <c r="D199" s="346"/>
      <c r="E199" s="346"/>
      <c r="F199" s="352"/>
      <c r="G199" s="379"/>
      <c r="H199" s="353"/>
      <c r="I199" s="353"/>
    </row>
    <row r="200" spans="3:9" ht="12.75">
      <c r="C200" s="374"/>
      <c r="D200" s="346"/>
      <c r="E200" s="346"/>
      <c r="F200" s="352"/>
      <c r="G200" s="379"/>
      <c r="H200" s="353"/>
      <c r="I200" s="353"/>
    </row>
    <row r="201" spans="3:9" ht="12.75">
      <c r="C201" s="374"/>
      <c r="D201" s="346"/>
      <c r="E201" s="346"/>
      <c r="F201" s="352"/>
      <c r="G201" s="379"/>
      <c r="H201" s="353"/>
      <c r="I201" s="353"/>
    </row>
    <row r="202" spans="3:9" ht="12.75">
      <c r="C202" s="374"/>
      <c r="D202" s="346"/>
      <c r="E202" s="346"/>
      <c r="F202" s="51"/>
      <c r="G202" s="379"/>
      <c r="H202" s="353"/>
      <c r="I202" s="353"/>
    </row>
    <row r="203" spans="3:9" ht="12.75">
      <c r="C203" s="374"/>
      <c r="D203" s="346"/>
      <c r="E203" s="346"/>
      <c r="F203" s="50"/>
      <c r="G203" s="50"/>
      <c r="H203" s="353"/>
      <c r="I203" s="353"/>
    </row>
    <row r="204" spans="3:9" ht="12.75">
      <c r="C204" s="374"/>
      <c r="D204" s="346"/>
      <c r="E204" s="346"/>
      <c r="F204" s="352"/>
      <c r="G204" s="379"/>
      <c r="H204" s="353"/>
      <c r="I204" s="353"/>
    </row>
    <row r="205" spans="3:9" ht="12.75">
      <c r="C205" s="374"/>
      <c r="D205" s="346"/>
      <c r="E205" s="346"/>
      <c r="F205" s="352"/>
      <c r="G205" s="379"/>
      <c r="H205" s="353"/>
      <c r="I205" s="353"/>
    </row>
    <row r="206" spans="3:9" ht="12.75">
      <c r="C206" s="374"/>
      <c r="D206" s="346"/>
      <c r="E206" s="346"/>
      <c r="F206" s="352"/>
      <c r="G206" s="379"/>
      <c r="H206" s="353"/>
      <c r="I206" s="353"/>
    </row>
    <row r="207" spans="3:9" ht="12.75">
      <c r="C207" s="374"/>
      <c r="D207" s="346"/>
      <c r="E207" s="346"/>
      <c r="F207" s="352"/>
      <c r="G207" s="52"/>
      <c r="H207" s="353"/>
      <c r="I207" s="353"/>
    </row>
    <row r="208" spans="3:9" ht="12.75">
      <c r="C208" s="374"/>
      <c r="D208" s="346"/>
      <c r="E208" s="346"/>
      <c r="F208" s="352"/>
      <c r="G208" s="352"/>
      <c r="H208" s="353"/>
      <c r="I208" s="353"/>
    </row>
    <row r="209" spans="3:9" ht="12.75">
      <c r="C209" s="374"/>
      <c r="D209" s="346"/>
      <c r="E209" s="346"/>
      <c r="F209" s="51"/>
      <c r="G209" s="352"/>
      <c r="H209" s="353"/>
      <c r="I209" s="353"/>
    </row>
    <row r="210" spans="3:9" ht="12.75">
      <c r="C210" s="374"/>
      <c r="D210" s="346"/>
      <c r="E210" s="346"/>
      <c r="F210" s="53"/>
      <c r="G210" s="380"/>
      <c r="H210" s="353"/>
      <c r="I210" s="353"/>
    </row>
    <row r="211" spans="3:9" ht="12.75">
      <c r="C211" s="374"/>
      <c r="D211" s="346"/>
      <c r="E211" s="346"/>
      <c r="F211" s="51"/>
      <c r="G211" s="352"/>
      <c r="H211" s="353"/>
      <c r="I211" s="353"/>
    </row>
    <row r="212" spans="3:9" ht="12.75">
      <c r="C212" s="374"/>
      <c r="D212" s="346"/>
      <c r="E212" s="346"/>
      <c r="F212" s="381"/>
      <c r="G212" s="382"/>
      <c r="H212" s="353"/>
      <c r="I212" s="353"/>
    </row>
    <row r="213" spans="3:9" ht="12.75">
      <c r="C213" s="374"/>
      <c r="D213" s="346"/>
      <c r="E213" s="346"/>
      <c r="F213" s="352"/>
      <c r="G213" s="352"/>
      <c r="H213" s="353"/>
      <c r="I213" s="353"/>
    </row>
    <row r="214" spans="3:9" ht="12.75">
      <c r="C214" s="374"/>
      <c r="D214" s="346"/>
      <c r="E214" s="346"/>
      <c r="F214" s="383"/>
      <c r="G214" s="384"/>
      <c r="H214" s="353"/>
      <c r="I214" s="353"/>
    </row>
    <row r="215" spans="3:9" ht="12.75">
      <c r="C215" s="374"/>
      <c r="D215" s="346"/>
      <c r="E215" s="346"/>
      <c r="F215" s="383"/>
      <c r="G215" s="384"/>
      <c r="H215" s="353"/>
      <c r="I215" s="353"/>
    </row>
    <row r="216" spans="3:9" ht="12.75">
      <c r="C216" s="374"/>
      <c r="D216" s="346"/>
      <c r="E216" s="346"/>
      <c r="F216" s="385"/>
      <c r="G216" s="385"/>
      <c r="H216" s="353"/>
      <c r="I216" s="353"/>
    </row>
    <row r="217" spans="3:9" ht="12.75">
      <c r="C217" s="374"/>
      <c r="D217" s="346"/>
      <c r="E217" s="346"/>
      <c r="F217" s="53"/>
      <c r="G217" s="380"/>
      <c r="H217" s="353"/>
      <c r="I217" s="353"/>
    </row>
    <row r="218" spans="3:9" ht="12.75">
      <c r="C218" s="374"/>
      <c r="D218" s="346"/>
      <c r="E218" s="346"/>
      <c r="F218" s="352"/>
      <c r="G218" s="352"/>
      <c r="H218" s="353"/>
      <c r="I218" s="353"/>
    </row>
    <row r="219" spans="3:9" ht="12.75">
      <c r="C219" s="374"/>
      <c r="D219" s="346"/>
      <c r="E219" s="346"/>
      <c r="F219" s="383"/>
      <c r="G219" s="386"/>
      <c r="H219" s="353"/>
      <c r="I219" s="353"/>
    </row>
    <row r="220" spans="3:9" ht="12.75">
      <c r="C220" s="374"/>
      <c r="D220" s="346"/>
      <c r="E220" s="346"/>
      <c r="F220" s="383"/>
      <c r="G220" s="384"/>
      <c r="H220" s="353"/>
      <c r="I220" s="353"/>
    </row>
    <row r="221" spans="3:9" ht="12.75">
      <c r="C221" s="374"/>
      <c r="D221" s="346"/>
      <c r="E221" s="346"/>
      <c r="F221" s="383"/>
      <c r="G221" s="386"/>
      <c r="H221" s="353"/>
      <c r="I221" s="353"/>
    </row>
    <row r="222" spans="3:9" ht="12.75">
      <c r="C222" s="374"/>
      <c r="D222" s="346"/>
      <c r="E222" s="346"/>
      <c r="F222" s="387"/>
      <c r="G222" s="387"/>
      <c r="H222" s="353"/>
      <c r="I222" s="353"/>
    </row>
    <row r="223" spans="3:9" ht="12.75">
      <c r="C223" s="374"/>
      <c r="D223" s="346"/>
      <c r="E223" s="346"/>
      <c r="F223" s="383"/>
      <c r="G223" s="384"/>
      <c r="H223" s="353"/>
      <c r="I223" s="353"/>
    </row>
    <row r="224" spans="3:9" ht="12.75">
      <c r="C224" s="374"/>
      <c r="D224" s="346"/>
      <c r="E224" s="346"/>
      <c r="F224" s="383"/>
      <c r="G224" s="384"/>
      <c r="H224" s="353"/>
      <c r="I224" s="353"/>
    </row>
    <row r="225" spans="3:9" ht="12.75">
      <c r="C225" s="374"/>
      <c r="D225" s="346"/>
      <c r="E225" s="346"/>
      <c r="F225" s="353"/>
      <c r="G225" s="353"/>
      <c r="H225" s="353"/>
      <c r="I225" s="353"/>
    </row>
    <row r="226" spans="3:9" ht="12.75">
      <c r="C226" s="374"/>
      <c r="D226" s="346"/>
      <c r="E226" s="346"/>
      <c r="F226" s="353"/>
      <c r="G226" s="353"/>
      <c r="H226" s="353"/>
      <c r="I226" s="353"/>
    </row>
    <row r="227" spans="3:9" ht="12.75">
      <c r="C227" s="374"/>
      <c r="D227" s="346"/>
      <c r="E227" s="346"/>
      <c r="F227" s="353"/>
      <c r="G227" s="353"/>
      <c r="H227" s="353"/>
      <c r="I227" s="353"/>
    </row>
    <row r="228" spans="3:9" ht="12.75">
      <c r="C228" s="374"/>
      <c r="D228" s="346"/>
      <c r="E228" s="346"/>
      <c r="F228" s="353"/>
      <c r="G228" s="353"/>
      <c r="H228" s="353"/>
      <c r="I228" s="353"/>
    </row>
  </sheetData>
  <sheetProtection password="EAD6" sheet="1"/>
  <mergeCells count="52">
    <mergeCell ref="J112:K112"/>
    <mergeCell ref="C90:C92"/>
    <mergeCell ref="B112:B113"/>
    <mergeCell ref="C112:C113"/>
    <mergeCell ref="D112:E112"/>
    <mergeCell ref="F112:G112"/>
    <mergeCell ref="H112:I112"/>
    <mergeCell ref="D45:E45"/>
    <mergeCell ref="F45:G45"/>
    <mergeCell ref="H45:I45"/>
    <mergeCell ref="J45:K45"/>
    <mergeCell ref="C87:C89"/>
    <mergeCell ref="C61:C63"/>
    <mergeCell ref="C64:C66"/>
    <mergeCell ref="C69:C71"/>
    <mergeCell ref="C72:C74"/>
    <mergeCell ref="C76:C78"/>
    <mergeCell ref="C79:C81"/>
    <mergeCell ref="C84:C85"/>
    <mergeCell ref="D84:E84"/>
    <mergeCell ref="F84:G84"/>
    <mergeCell ref="H84:I84"/>
    <mergeCell ref="J84:K84"/>
    <mergeCell ref="B58:B59"/>
    <mergeCell ref="C58:C59"/>
    <mergeCell ref="B30:B32"/>
    <mergeCell ref="C30:C32"/>
    <mergeCell ref="B35:B37"/>
    <mergeCell ref="C35:C37"/>
    <mergeCell ref="B38:B40"/>
    <mergeCell ref="C38:C40"/>
    <mergeCell ref="C45:C46"/>
    <mergeCell ref="B18:B20"/>
    <mergeCell ref="C18:C20"/>
    <mergeCell ref="B21:B23"/>
    <mergeCell ref="C21:C23"/>
    <mergeCell ref="B27:B29"/>
    <mergeCell ref="C27:C29"/>
    <mergeCell ref="F12:K12"/>
    <mergeCell ref="B13:B14"/>
    <mergeCell ref="C13:C14"/>
    <mergeCell ref="D13:E13"/>
    <mergeCell ref="F13:G13"/>
    <mergeCell ref="H13:I13"/>
    <mergeCell ref="J13:K13"/>
    <mergeCell ref="B2:C2"/>
    <mergeCell ref="D2:F2"/>
    <mergeCell ref="B3:C3"/>
    <mergeCell ref="D3:F3"/>
    <mergeCell ref="B10:K10"/>
    <mergeCell ref="B11:G11"/>
    <mergeCell ref="H11:K11"/>
  </mergeCells>
  <conditionalFormatting sqref="C87:C89">
    <cfRule type="containsText" priority="6" dxfId="12" operator="containsText" stopIfTrue="1" text="CELLULES">
      <formula>NOT(ISERROR(SEARCH("CELLULES",C87)))</formula>
    </cfRule>
  </conditionalFormatting>
  <conditionalFormatting sqref="C86">
    <cfRule type="containsText" priority="5" dxfId="12" operator="containsText" stopIfTrue="1" text="CELLULES">
      <formula>NOT(ISERROR(SEARCH("CELLULES",C86)))</formula>
    </cfRule>
  </conditionalFormatting>
  <conditionalFormatting sqref="C90:C92">
    <cfRule type="containsText" priority="4" dxfId="12" operator="containsText" stopIfTrue="1" text="CELLULES">
      <formula>NOT(ISERROR(SEARCH("CELLULES",C90)))</formula>
    </cfRule>
  </conditionalFormatting>
  <conditionalFormatting sqref="C117">
    <cfRule type="containsText" priority="3" dxfId="12" operator="containsText" stopIfTrue="1" text="CELLULE">
      <formula>NOT(ISERROR(SEARCH("CELLULE",C117)))</formula>
    </cfRule>
  </conditionalFormatting>
  <conditionalFormatting sqref="C120">
    <cfRule type="containsText" priority="2" dxfId="12" operator="containsText" stopIfTrue="1" text="CELLULE">
      <formula>NOT(ISERROR(SEARCH("CELLULE",C120)))</formula>
    </cfRule>
  </conditionalFormatting>
  <conditionalFormatting sqref="C124">
    <cfRule type="containsText" priority="1" dxfId="12" operator="containsText" stopIfTrue="1" text="CELLULE">
      <formula>NOT(ISERROR(SEARCH("CELLULE",C124)))</formula>
    </cfRule>
  </conditionalFormatting>
  <printOptions/>
  <pageMargins left="0.31496062992125984" right="0.31496062992125984" top="0.35433070866141736" bottom="0.35433070866141736" header="0.31496062992125984" footer="0.31496062992125984"/>
  <pageSetup horizontalDpi="300" verticalDpi="300" orientation="landscape" paperSize="9" scale="45" r:id="rId2"/>
  <rowBreaks count="1" manualBreakCount="1">
    <brk id="83" max="255" man="1"/>
  </rowBreaks>
  <colBreaks count="1" manualBreakCount="1">
    <brk id="12" max="65535" man="1"/>
  </colBreaks>
  <ignoredErrors>
    <ignoredError sqref="D116:I116" unlockedFormula="1"/>
  </ignoredErrors>
  <drawing r:id="rId1"/>
</worksheet>
</file>

<file path=xl/worksheets/sheet7.xml><?xml version="1.0" encoding="utf-8"?>
<worksheet xmlns="http://schemas.openxmlformats.org/spreadsheetml/2006/main" xmlns:r="http://schemas.openxmlformats.org/officeDocument/2006/relationships">
  <sheetPr codeName="Feuil6"/>
  <dimension ref="A1:O228"/>
  <sheetViews>
    <sheetView showGridLines="0" zoomScaleSheetLayoutView="80" workbookViewId="0" topLeftCell="A1">
      <selection activeCell="C12" sqref="C12"/>
    </sheetView>
  </sheetViews>
  <sheetFormatPr defaultColWidth="11.421875" defaultRowHeight="15"/>
  <cols>
    <col min="1" max="1" width="3.8515625" style="347" customWidth="1"/>
    <col min="2" max="2" width="12.7109375" style="368" customWidth="1"/>
    <col min="3" max="3" width="85.140625" style="369" bestFit="1" customWidth="1"/>
    <col min="4" max="5" width="15.7109375" style="347" customWidth="1"/>
    <col min="6" max="9" width="15.7109375" style="351" customWidth="1"/>
    <col min="10" max="11" width="15.7109375" style="347" customWidth="1"/>
    <col min="12" max="12" width="2.7109375" style="347" customWidth="1"/>
    <col min="13" max="16384" width="11.421875" style="347" customWidth="1"/>
  </cols>
  <sheetData>
    <row r="1" spans="1:12" s="340" customFormat="1" ht="12.75">
      <c r="A1" s="336"/>
      <c r="B1" s="337"/>
      <c r="C1" s="337"/>
      <c r="D1" s="337"/>
      <c r="E1" s="337"/>
      <c r="F1" s="337"/>
      <c r="G1" s="337"/>
      <c r="H1" s="338"/>
      <c r="I1" s="338"/>
      <c r="J1" s="338"/>
      <c r="K1" s="338"/>
      <c r="L1" s="339"/>
    </row>
    <row r="2" spans="1:12" s="343" customFormat="1" ht="25.5" customHeight="1">
      <c r="A2" s="341"/>
      <c r="B2" s="674" t="s">
        <v>179</v>
      </c>
      <c r="C2" s="674"/>
      <c r="D2" s="705"/>
      <c r="E2" s="705"/>
      <c r="F2" s="705"/>
      <c r="G2" s="56"/>
      <c r="H2" s="56"/>
      <c r="I2" s="56"/>
      <c r="J2" s="56"/>
      <c r="K2" s="56"/>
      <c r="L2" s="342"/>
    </row>
    <row r="3" spans="1:12" s="343" customFormat="1" ht="25.5" customHeight="1">
      <c r="A3" s="341"/>
      <c r="B3" s="674" t="s">
        <v>180</v>
      </c>
      <c r="C3" s="674"/>
      <c r="D3" s="706"/>
      <c r="E3" s="706"/>
      <c r="F3" s="706"/>
      <c r="G3" s="56"/>
      <c r="H3" s="56"/>
      <c r="I3" s="56"/>
      <c r="J3" s="56"/>
      <c r="K3" s="56"/>
      <c r="L3" s="342"/>
    </row>
    <row r="4" spans="1:12" s="343" customFormat="1" ht="12.75">
      <c r="A4" s="341"/>
      <c r="B4" s="56"/>
      <c r="C4" s="56"/>
      <c r="D4" s="56"/>
      <c r="E4" s="56"/>
      <c r="F4" s="56"/>
      <c r="G4" s="56"/>
      <c r="H4" s="56"/>
      <c r="I4" s="56"/>
      <c r="J4" s="56"/>
      <c r="K4" s="56"/>
      <c r="L4" s="342"/>
    </row>
    <row r="5" spans="1:12" s="343" customFormat="1" ht="12.75">
      <c r="A5" s="341"/>
      <c r="B5" s="56"/>
      <c r="C5" s="56"/>
      <c r="D5" s="55" t="s">
        <v>198</v>
      </c>
      <c r="E5" s="56"/>
      <c r="F5" s="56"/>
      <c r="G5" s="56"/>
      <c r="H5" s="56"/>
      <c r="I5" s="56"/>
      <c r="J5" s="56"/>
      <c r="K5" s="56"/>
      <c r="L5" s="342"/>
    </row>
    <row r="6" spans="1:12" s="343" customFormat="1" ht="12.75">
      <c r="A6" s="341"/>
      <c r="B6" s="56"/>
      <c r="C6" s="56"/>
      <c r="D6" s="55"/>
      <c r="E6" s="56"/>
      <c r="F6" s="56"/>
      <c r="G6" s="56"/>
      <c r="H6" s="56"/>
      <c r="I6" s="56"/>
      <c r="J6" s="56"/>
      <c r="K6" s="56"/>
      <c r="L6" s="342"/>
    </row>
    <row r="7" spans="1:12" s="343" customFormat="1" ht="12.75">
      <c r="A7" s="341"/>
      <c r="B7" s="56"/>
      <c r="C7" s="56"/>
      <c r="D7" s="57" t="s">
        <v>182</v>
      </c>
      <c r="E7" s="57" t="s">
        <v>183</v>
      </c>
      <c r="F7" s="57" t="s">
        <v>184</v>
      </c>
      <c r="G7" s="57" t="s">
        <v>185</v>
      </c>
      <c r="H7" s="57" t="s">
        <v>186</v>
      </c>
      <c r="I7" s="56"/>
      <c r="J7" s="56"/>
      <c r="K7" s="56"/>
      <c r="L7" s="342"/>
    </row>
    <row r="8" spans="1:12" s="343" customFormat="1" ht="12.75">
      <c r="A8" s="341"/>
      <c r="B8" s="56"/>
      <c r="C8" s="56"/>
      <c r="D8" s="58"/>
      <c r="E8" s="58"/>
      <c r="F8" s="58"/>
      <c r="G8" s="58"/>
      <c r="H8" s="58"/>
      <c r="I8" s="56"/>
      <c r="J8" s="56"/>
      <c r="K8" s="56"/>
      <c r="L8" s="342"/>
    </row>
    <row r="9" spans="1:12" s="343" customFormat="1" ht="12.75">
      <c r="A9" s="341"/>
      <c r="B9" s="56"/>
      <c r="C9" s="56"/>
      <c r="D9" s="56"/>
      <c r="E9" s="56"/>
      <c r="F9" s="56"/>
      <c r="G9" s="56"/>
      <c r="H9" s="56"/>
      <c r="I9" s="56"/>
      <c r="J9" s="56"/>
      <c r="K9" s="56"/>
      <c r="L9" s="342"/>
    </row>
    <row r="10" spans="1:12" s="346" customFormat="1" ht="38.25" customHeight="1">
      <c r="A10" s="344"/>
      <c r="B10" s="677" t="s">
        <v>138</v>
      </c>
      <c r="C10" s="677"/>
      <c r="D10" s="677"/>
      <c r="E10" s="677"/>
      <c r="F10" s="677"/>
      <c r="G10" s="677"/>
      <c r="H10" s="677"/>
      <c r="I10" s="677"/>
      <c r="J10" s="677"/>
      <c r="K10" s="677"/>
      <c r="L10" s="345"/>
    </row>
    <row r="11" spans="1:12" s="346" customFormat="1" ht="12.75">
      <c r="A11" s="344"/>
      <c r="B11" s="678"/>
      <c r="C11" s="678"/>
      <c r="D11" s="678"/>
      <c r="E11" s="678"/>
      <c r="F11" s="678"/>
      <c r="G11" s="678"/>
      <c r="H11" s="678"/>
      <c r="I11" s="678"/>
      <c r="J11" s="678"/>
      <c r="K11" s="678"/>
      <c r="L11" s="345"/>
    </row>
    <row r="12" spans="1:12" ht="13.5" thickBot="1">
      <c r="A12" s="344"/>
      <c r="B12" s="257"/>
      <c r="C12" s="258" t="s">
        <v>42</v>
      </c>
      <c r="D12" s="283"/>
      <c r="E12" s="283"/>
      <c r="F12" s="678"/>
      <c r="G12" s="678"/>
      <c r="H12" s="678"/>
      <c r="I12" s="678"/>
      <c r="J12" s="678"/>
      <c r="K12" s="678"/>
      <c r="L12" s="345"/>
    </row>
    <row r="13" spans="1:12" ht="15" customHeight="1">
      <c r="A13" s="344"/>
      <c r="B13" s="679" t="s">
        <v>142</v>
      </c>
      <c r="C13" s="680" t="s">
        <v>4</v>
      </c>
      <c r="D13" s="682" t="s">
        <v>1</v>
      </c>
      <c r="E13" s="683"/>
      <c r="F13" s="682" t="s">
        <v>2</v>
      </c>
      <c r="G13" s="684"/>
      <c r="H13" s="682" t="s">
        <v>3</v>
      </c>
      <c r="I13" s="684"/>
      <c r="J13" s="682" t="s">
        <v>0</v>
      </c>
      <c r="K13" s="684"/>
      <c r="L13" s="345"/>
    </row>
    <row r="14" spans="1:12" s="350" customFormat="1" ht="13.5" thickBot="1">
      <c r="A14" s="348"/>
      <c r="B14" s="679"/>
      <c r="C14" s="681"/>
      <c r="D14" s="284" t="str">
        <f>IF('Page de garde'!$D$4="","Prévu N","Prévu "&amp;'Page de garde'!$D$4)</f>
        <v>Prévu N</v>
      </c>
      <c r="E14" s="285" t="str">
        <f>IF('Page de garde'!$D$4="","Réel N","Réel "&amp;'Page de garde'!$D$4)</f>
        <v>Réel N</v>
      </c>
      <c r="F14" s="284" t="str">
        <f>IF('Page de garde'!$D$4="","Prévu N","Prévu "&amp;'Page de garde'!$D$4)</f>
        <v>Prévu N</v>
      </c>
      <c r="G14" s="285" t="str">
        <f>IF('Page de garde'!$D$4="","Réel N","Réel "&amp;'Page de garde'!$D$4)</f>
        <v>Réel N</v>
      </c>
      <c r="H14" s="284" t="str">
        <f>IF('Page de garde'!$D$4="","Prévu N","Prévu "&amp;'Page de garde'!$D$4)</f>
        <v>Prévu N</v>
      </c>
      <c r="I14" s="285" t="str">
        <f>IF('Page de garde'!$D$4="","Réel N","Réel "&amp;'Page de garde'!$D$4)</f>
        <v>Réel N</v>
      </c>
      <c r="J14" s="284" t="str">
        <f>IF('Page de garde'!$D$4="","Prévu N","Prévu "&amp;'Page de garde'!$D$4)</f>
        <v>Prévu N</v>
      </c>
      <c r="K14" s="286" t="str">
        <f>IF('Page de garde'!$D$4="","Réel N","Réel "&amp;'Page de garde'!$D$4)</f>
        <v>Réel N</v>
      </c>
      <c r="L14" s="349"/>
    </row>
    <row r="15" spans="1:12" ht="12.75">
      <c r="A15" s="344"/>
      <c r="B15" s="259">
        <v>60</v>
      </c>
      <c r="C15" s="260" t="s">
        <v>5</v>
      </c>
      <c r="D15" s="287"/>
      <c r="E15" s="288"/>
      <c r="F15" s="287"/>
      <c r="G15" s="289"/>
      <c r="H15" s="287"/>
      <c r="I15" s="290"/>
      <c r="J15" s="222">
        <f aca="true" t="shared" si="0" ref="J15:K17">D15+F15+H15</f>
        <v>0</v>
      </c>
      <c r="K15" s="229">
        <f t="shared" si="0"/>
        <v>0</v>
      </c>
      <c r="L15" s="345"/>
    </row>
    <row r="16" spans="1:12" ht="12.75">
      <c r="A16" s="344"/>
      <c r="B16" s="261">
        <v>602</v>
      </c>
      <c r="C16" s="440" t="s">
        <v>236</v>
      </c>
      <c r="D16" s="291"/>
      <c r="E16" s="292"/>
      <c r="F16" s="287"/>
      <c r="G16" s="289"/>
      <c r="H16" s="287"/>
      <c r="I16" s="290"/>
      <c r="J16" s="223">
        <f t="shared" si="0"/>
        <v>0</v>
      </c>
      <c r="K16" s="224">
        <f t="shared" si="0"/>
        <v>0</v>
      </c>
      <c r="L16" s="345"/>
    </row>
    <row r="17" spans="1:12" ht="12.75">
      <c r="A17" s="344"/>
      <c r="B17" s="261">
        <v>6021</v>
      </c>
      <c r="C17" s="440" t="s">
        <v>6</v>
      </c>
      <c r="D17" s="293"/>
      <c r="E17" s="295"/>
      <c r="F17" s="293"/>
      <c r="G17" s="294"/>
      <c r="H17" s="291"/>
      <c r="I17" s="296"/>
      <c r="J17" s="223">
        <f t="shared" si="0"/>
        <v>0</v>
      </c>
      <c r="K17" s="224">
        <f t="shared" si="0"/>
        <v>0</v>
      </c>
      <c r="L17" s="345"/>
    </row>
    <row r="18" spans="1:12" ht="12.75">
      <c r="A18" s="344"/>
      <c r="B18" s="685">
        <v>60222</v>
      </c>
      <c r="C18" s="686" t="s">
        <v>159</v>
      </c>
      <c r="D18" s="297">
        <v>0.7</v>
      </c>
      <c r="E18" s="298">
        <v>0.7</v>
      </c>
      <c r="F18" s="297">
        <v>0.3</v>
      </c>
      <c r="G18" s="299">
        <v>0.3</v>
      </c>
      <c r="H18" s="300"/>
      <c r="I18" s="301"/>
      <c r="J18" s="300"/>
      <c r="K18" s="301"/>
      <c r="L18" s="345"/>
    </row>
    <row r="19" spans="1:12" ht="12.75">
      <c r="A19" s="344"/>
      <c r="B19" s="685"/>
      <c r="C19" s="687"/>
      <c r="D19" s="613">
        <f>+IF($J20=0,"",D20/$J20)</f>
      </c>
      <c r="E19" s="614">
        <f>+IF($K20=0,"",E20/$K20)</f>
      </c>
      <c r="F19" s="613">
        <f>+IF($J20=0,"",F20/$J20)</f>
      </c>
      <c r="G19" s="614">
        <f>+IF($K20=0,"",G20/$K20)</f>
      </c>
      <c r="H19" s="300"/>
      <c r="I19" s="301"/>
      <c r="J19" s="300"/>
      <c r="K19" s="301"/>
      <c r="L19" s="345"/>
    </row>
    <row r="20" spans="1:12" ht="12.75">
      <c r="A20" s="344"/>
      <c r="B20" s="685"/>
      <c r="C20" s="688"/>
      <c r="D20" s="291"/>
      <c r="E20" s="292"/>
      <c r="F20" s="291"/>
      <c r="G20" s="296"/>
      <c r="H20" s="293"/>
      <c r="I20" s="294"/>
      <c r="J20" s="223">
        <f>D20+F20+H20</f>
        <v>0</v>
      </c>
      <c r="K20" s="224">
        <f>E20+G20+I20</f>
        <v>0</v>
      </c>
      <c r="L20" s="345"/>
    </row>
    <row r="21" spans="1:12" ht="12.75">
      <c r="A21" s="344"/>
      <c r="B21" s="689">
        <v>60226</v>
      </c>
      <c r="C21" s="690" t="s">
        <v>157</v>
      </c>
      <c r="D21" s="297">
        <v>0.7</v>
      </c>
      <c r="E21" s="298">
        <v>0.7</v>
      </c>
      <c r="F21" s="297">
        <v>0.3</v>
      </c>
      <c r="G21" s="299">
        <v>0.3</v>
      </c>
      <c r="H21" s="300"/>
      <c r="I21" s="301"/>
      <c r="J21" s="300"/>
      <c r="K21" s="301"/>
      <c r="L21" s="345"/>
    </row>
    <row r="22" spans="1:12" ht="12.75">
      <c r="A22" s="344"/>
      <c r="B22" s="689"/>
      <c r="C22" s="690"/>
      <c r="D22" s="613">
        <f>+IF($J23=0,"",D23/$J23)</f>
      </c>
      <c r="E22" s="614">
        <f>+IF($K23=0,"",E23/$K23)</f>
      </c>
      <c r="F22" s="613">
        <f>+IF($J23=0,"",F23/$J23)</f>
      </c>
      <c r="G22" s="614">
        <f>+IF($K23=0,"",G23/$K23)</f>
      </c>
      <c r="H22" s="300"/>
      <c r="I22" s="301"/>
      <c r="J22" s="300"/>
      <c r="K22" s="301"/>
      <c r="L22" s="345"/>
    </row>
    <row r="23" spans="1:12" ht="12.75">
      <c r="A23" s="344"/>
      <c r="B23" s="689"/>
      <c r="C23" s="690"/>
      <c r="D23" s="291"/>
      <c r="E23" s="292"/>
      <c r="F23" s="291"/>
      <c r="G23" s="296"/>
      <c r="H23" s="293"/>
      <c r="I23" s="294"/>
      <c r="J23" s="223">
        <f>D23+F23+H23</f>
        <v>0</v>
      </c>
      <c r="K23" s="224">
        <f aca="true" t="shared" si="1" ref="J23:K26">E23+G23+I23</f>
        <v>0</v>
      </c>
      <c r="L23" s="345"/>
    </row>
    <row r="24" spans="1:12" ht="12.75">
      <c r="A24" s="344"/>
      <c r="B24" s="261">
        <v>602261</v>
      </c>
      <c r="C24" s="440" t="s">
        <v>7</v>
      </c>
      <c r="D24" s="293"/>
      <c r="E24" s="295"/>
      <c r="F24" s="291"/>
      <c r="G24" s="296"/>
      <c r="H24" s="293"/>
      <c r="I24" s="294"/>
      <c r="J24" s="223">
        <f t="shared" si="1"/>
        <v>0</v>
      </c>
      <c r="K24" s="224">
        <f t="shared" si="1"/>
        <v>0</v>
      </c>
      <c r="L24" s="345"/>
    </row>
    <row r="25" spans="1:12" ht="12.75">
      <c r="A25" s="344"/>
      <c r="B25" s="261">
        <v>603</v>
      </c>
      <c r="C25" s="440" t="s">
        <v>274</v>
      </c>
      <c r="D25" s="291"/>
      <c r="E25" s="292"/>
      <c r="F25" s="287"/>
      <c r="G25" s="289"/>
      <c r="H25" s="287"/>
      <c r="I25" s="290"/>
      <c r="J25" s="223">
        <f t="shared" si="1"/>
        <v>0</v>
      </c>
      <c r="K25" s="224">
        <f t="shared" si="1"/>
        <v>0</v>
      </c>
      <c r="L25" s="345"/>
    </row>
    <row r="26" spans="1:12" s="351" customFormat="1" ht="12.75">
      <c r="A26" s="344"/>
      <c r="B26" s="261">
        <v>60321</v>
      </c>
      <c r="C26" s="440" t="s">
        <v>8</v>
      </c>
      <c r="D26" s="293"/>
      <c r="E26" s="295"/>
      <c r="F26" s="293"/>
      <c r="G26" s="294"/>
      <c r="H26" s="291"/>
      <c r="I26" s="296"/>
      <c r="J26" s="223">
        <f t="shared" si="1"/>
        <v>0</v>
      </c>
      <c r="K26" s="224">
        <f t="shared" si="1"/>
        <v>0</v>
      </c>
      <c r="L26" s="345"/>
    </row>
    <row r="27" spans="1:12" s="351" customFormat="1" ht="12.75">
      <c r="A27" s="344"/>
      <c r="B27" s="685">
        <v>60322</v>
      </c>
      <c r="C27" s="686" t="s">
        <v>259</v>
      </c>
      <c r="D27" s="297">
        <v>0.7</v>
      </c>
      <c r="E27" s="298">
        <v>0.7</v>
      </c>
      <c r="F27" s="297">
        <v>0.3</v>
      </c>
      <c r="G27" s="299">
        <v>0.3</v>
      </c>
      <c r="H27" s="300"/>
      <c r="I27" s="301"/>
      <c r="J27" s="300"/>
      <c r="K27" s="301"/>
      <c r="L27" s="345"/>
    </row>
    <row r="28" spans="1:12" s="351" customFormat="1" ht="12.75">
      <c r="A28" s="344"/>
      <c r="B28" s="685"/>
      <c r="C28" s="687"/>
      <c r="D28" s="613">
        <f>+IF($J29=0,"",D29/$J29)</f>
      </c>
      <c r="E28" s="614">
        <f>+IF($K29=0,"",E29/$K29)</f>
      </c>
      <c r="F28" s="613">
        <f>+IF($J29=0,"",F29/$J29)</f>
      </c>
      <c r="G28" s="614">
        <f>+IF($K29=0,"",G29/$K29)</f>
      </c>
      <c r="H28" s="300"/>
      <c r="I28" s="301"/>
      <c r="J28" s="300"/>
      <c r="K28" s="301"/>
      <c r="L28" s="345"/>
    </row>
    <row r="29" spans="1:12" s="351" customFormat="1" ht="12.75">
      <c r="A29" s="344"/>
      <c r="B29" s="685"/>
      <c r="C29" s="688"/>
      <c r="D29" s="291"/>
      <c r="E29" s="292"/>
      <c r="F29" s="291"/>
      <c r="G29" s="296"/>
      <c r="H29" s="293"/>
      <c r="I29" s="294"/>
      <c r="J29" s="223">
        <f>D29+F29+H29</f>
        <v>0</v>
      </c>
      <c r="K29" s="224">
        <f>E29+G29+I29</f>
        <v>0</v>
      </c>
      <c r="L29" s="345"/>
    </row>
    <row r="30" spans="1:12" ht="12.75">
      <c r="A30" s="344"/>
      <c r="B30" s="689">
        <v>603226</v>
      </c>
      <c r="C30" s="690" t="s">
        <v>158</v>
      </c>
      <c r="D30" s="297">
        <v>0.7</v>
      </c>
      <c r="E30" s="298">
        <v>0.7</v>
      </c>
      <c r="F30" s="297">
        <v>0.3</v>
      </c>
      <c r="G30" s="299">
        <v>0.3</v>
      </c>
      <c r="H30" s="300"/>
      <c r="I30" s="301"/>
      <c r="J30" s="300"/>
      <c r="K30" s="301"/>
      <c r="L30" s="345"/>
    </row>
    <row r="31" spans="1:12" ht="12.75">
      <c r="A31" s="344"/>
      <c r="B31" s="689"/>
      <c r="C31" s="690"/>
      <c r="D31" s="613">
        <f>+IF($J32=0,"",D32/$J32)</f>
      </c>
      <c r="E31" s="614">
        <f>+IF($K32=0,"",E32/$K32)</f>
      </c>
      <c r="F31" s="613">
        <f>+IF($J32=0,"",F32/$J32)</f>
      </c>
      <c r="G31" s="614">
        <f>+IF($K32=0,"",G32/$K32)</f>
      </c>
      <c r="H31" s="300"/>
      <c r="I31" s="301"/>
      <c r="J31" s="300"/>
      <c r="K31" s="301"/>
      <c r="L31" s="345"/>
    </row>
    <row r="32" spans="1:12" ht="12.75">
      <c r="A32" s="344"/>
      <c r="B32" s="689"/>
      <c r="C32" s="690"/>
      <c r="D32" s="291"/>
      <c r="E32" s="292"/>
      <c r="F32" s="291"/>
      <c r="G32" s="296"/>
      <c r="H32" s="293"/>
      <c r="I32" s="294"/>
      <c r="J32" s="223">
        <f aca="true" t="shared" si="2" ref="J32:K34">D32+F32+H32</f>
        <v>0</v>
      </c>
      <c r="K32" s="224">
        <f t="shared" si="2"/>
        <v>0</v>
      </c>
      <c r="L32" s="345"/>
    </row>
    <row r="33" spans="1:12" ht="12.75">
      <c r="A33" s="344"/>
      <c r="B33" s="261">
        <v>6032261</v>
      </c>
      <c r="C33" s="440" t="s">
        <v>7</v>
      </c>
      <c r="D33" s="293"/>
      <c r="E33" s="295"/>
      <c r="F33" s="291"/>
      <c r="G33" s="296"/>
      <c r="H33" s="293"/>
      <c r="I33" s="294"/>
      <c r="J33" s="223">
        <f t="shared" si="2"/>
        <v>0</v>
      </c>
      <c r="K33" s="224">
        <f t="shared" si="2"/>
        <v>0</v>
      </c>
      <c r="L33" s="345"/>
    </row>
    <row r="34" spans="1:12" ht="12.75">
      <c r="A34" s="344"/>
      <c r="B34" s="261">
        <v>606</v>
      </c>
      <c r="C34" s="440" t="s">
        <v>9</v>
      </c>
      <c r="D34" s="291"/>
      <c r="E34" s="292"/>
      <c r="F34" s="287"/>
      <c r="G34" s="289"/>
      <c r="H34" s="287"/>
      <c r="I34" s="290"/>
      <c r="J34" s="223">
        <f t="shared" si="2"/>
        <v>0</v>
      </c>
      <c r="K34" s="224">
        <f t="shared" si="2"/>
        <v>0</v>
      </c>
      <c r="L34" s="345"/>
    </row>
    <row r="35" spans="1:12" ht="12.75">
      <c r="A35" s="344"/>
      <c r="B35" s="689">
        <v>60622</v>
      </c>
      <c r="C35" s="690" t="s">
        <v>159</v>
      </c>
      <c r="D35" s="297">
        <v>0.7</v>
      </c>
      <c r="E35" s="298">
        <v>0.7</v>
      </c>
      <c r="F35" s="297">
        <v>0.3</v>
      </c>
      <c r="G35" s="299">
        <v>0.3</v>
      </c>
      <c r="H35" s="300"/>
      <c r="I35" s="301"/>
      <c r="J35" s="300"/>
      <c r="K35" s="301"/>
      <c r="L35" s="345"/>
    </row>
    <row r="36" spans="1:12" ht="12.75">
      <c r="A36" s="344"/>
      <c r="B36" s="689"/>
      <c r="C36" s="690"/>
      <c r="D36" s="613">
        <f>+IF($J37=0,"",D37/$J37)</f>
      </c>
      <c r="E36" s="614">
        <f>+IF($K37=0,"",E37/$K37)</f>
      </c>
      <c r="F36" s="613">
        <f>+IF($J37=0,"",F37/$J37)</f>
      </c>
      <c r="G36" s="614">
        <f>+IF($K37=0,"",G37/$K37)</f>
      </c>
      <c r="H36" s="300"/>
      <c r="I36" s="301"/>
      <c r="J36" s="300"/>
      <c r="K36" s="301"/>
      <c r="L36" s="345"/>
    </row>
    <row r="37" spans="1:12" ht="12.75">
      <c r="A37" s="344"/>
      <c r="B37" s="689"/>
      <c r="C37" s="690"/>
      <c r="D37" s="291"/>
      <c r="E37" s="292"/>
      <c r="F37" s="291"/>
      <c r="G37" s="296"/>
      <c r="H37" s="293"/>
      <c r="I37" s="294"/>
      <c r="J37" s="223">
        <f>D37+F37+H37</f>
        <v>0</v>
      </c>
      <c r="K37" s="224">
        <f>E37+G37+I37</f>
        <v>0</v>
      </c>
      <c r="L37" s="345"/>
    </row>
    <row r="38" spans="1:12" ht="12.75">
      <c r="A38" s="344"/>
      <c r="B38" s="689">
        <v>60626</v>
      </c>
      <c r="C38" s="690" t="s">
        <v>160</v>
      </c>
      <c r="D38" s="297">
        <v>0.7</v>
      </c>
      <c r="E38" s="298">
        <v>0.7</v>
      </c>
      <c r="F38" s="297">
        <v>0.3</v>
      </c>
      <c r="G38" s="299">
        <v>0.3</v>
      </c>
      <c r="H38" s="300"/>
      <c r="I38" s="301"/>
      <c r="J38" s="300"/>
      <c r="K38" s="301"/>
      <c r="L38" s="345"/>
    </row>
    <row r="39" spans="1:12" ht="12.75">
      <c r="A39" s="344"/>
      <c r="B39" s="689"/>
      <c r="C39" s="690"/>
      <c r="D39" s="613">
        <f>+IF($J40=0,"",D40/$J40)</f>
      </c>
      <c r="E39" s="614">
        <f>+IF($K40=0,"",E40/$K40)</f>
      </c>
      <c r="F39" s="613">
        <f>+IF($J40=0,"",F40/$J40)</f>
      </c>
      <c r="G39" s="614">
        <f>+IF($K40=0,"",G40/$K40)</f>
      </c>
      <c r="H39" s="300"/>
      <c r="I39" s="301"/>
      <c r="J39" s="300"/>
      <c r="K39" s="301"/>
      <c r="L39" s="345"/>
    </row>
    <row r="40" spans="1:12" ht="12.75">
      <c r="A40" s="344"/>
      <c r="B40" s="689"/>
      <c r="C40" s="690"/>
      <c r="D40" s="291"/>
      <c r="E40" s="292"/>
      <c r="F40" s="291"/>
      <c r="G40" s="296"/>
      <c r="H40" s="293"/>
      <c r="I40" s="294"/>
      <c r="J40" s="223">
        <f aca="true" t="shared" si="3" ref="J40:K42">D40+F40+H40</f>
        <v>0</v>
      </c>
      <c r="K40" s="224">
        <f t="shared" si="3"/>
        <v>0</v>
      </c>
      <c r="L40" s="345"/>
    </row>
    <row r="41" spans="1:12" ht="12.75">
      <c r="A41" s="344"/>
      <c r="B41" s="261">
        <v>606261</v>
      </c>
      <c r="C41" s="440" t="s">
        <v>7</v>
      </c>
      <c r="D41" s="293"/>
      <c r="E41" s="295"/>
      <c r="F41" s="291"/>
      <c r="G41" s="296"/>
      <c r="H41" s="293"/>
      <c r="I41" s="294"/>
      <c r="J41" s="223">
        <f t="shared" si="3"/>
        <v>0</v>
      </c>
      <c r="K41" s="224">
        <f t="shared" si="3"/>
        <v>0</v>
      </c>
      <c r="L41" s="345"/>
    </row>
    <row r="42" spans="1:12" ht="12.75">
      <c r="A42" s="344"/>
      <c r="B42" s="261">
        <v>6066</v>
      </c>
      <c r="C42" s="440" t="s">
        <v>10</v>
      </c>
      <c r="D42" s="305"/>
      <c r="E42" s="306"/>
      <c r="F42" s="305"/>
      <c r="G42" s="307"/>
      <c r="H42" s="308"/>
      <c r="I42" s="309"/>
      <c r="J42" s="218">
        <f t="shared" si="3"/>
        <v>0</v>
      </c>
      <c r="K42" s="219">
        <f t="shared" si="3"/>
        <v>0</v>
      </c>
      <c r="L42" s="345"/>
    </row>
    <row r="43" spans="1:12" ht="12.75">
      <c r="A43" s="344"/>
      <c r="B43" s="261">
        <v>709</v>
      </c>
      <c r="C43" s="262" t="s">
        <v>47</v>
      </c>
      <c r="D43" s="291"/>
      <c r="E43" s="296"/>
      <c r="F43" s="291"/>
      <c r="G43" s="296"/>
      <c r="H43" s="291"/>
      <c r="I43" s="296"/>
      <c r="J43" s="218">
        <f>D43+F43+H43</f>
        <v>0</v>
      </c>
      <c r="K43" s="219">
        <f>E43+G43+I43</f>
        <v>0</v>
      </c>
      <c r="L43" s="345"/>
    </row>
    <row r="44" spans="1:12" ht="13.5" thickBot="1">
      <c r="A44" s="344"/>
      <c r="B44" s="261">
        <v>713</v>
      </c>
      <c r="C44" s="262" t="s">
        <v>48</v>
      </c>
      <c r="D44" s="291"/>
      <c r="E44" s="296"/>
      <c r="F44" s="291"/>
      <c r="G44" s="296"/>
      <c r="H44" s="291"/>
      <c r="I44" s="296"/>
      <c r="J44" s="220">
        <f>D44+F44+H44</f>
        <v>0</v>
      </c>
      <c r="K44" s="221">
        <f>E44+G44+I44</f>
        <v>0</v>
      </c>
      <c r="L44" s="345"/>
    </row>
    <row r="45" spans="1:12" ht="12.75">
      <c r="A45" s="344"/>
      <c r="B45" s="261"/>
      <c r="C45" s="691" t="s">
        <v>4</v>
      </c>
      <c r="D45" s="682" t="s">
        <v>1</v>
      </c>
      <c r="E45" s="683"/>
      <c r="F45" s="682" t="s">
        <v>2</v>
      </c>
      <c r="G45" s="684"/>
      <c r="H45" s="682" t="s">
        <v>3</v>
      </c>
      <c r="I45" s="684"/>
      <c r="J45" s="682" t="s">
        <v>0</v>
      </c>
      <c r="K45" s="684"/>
      <c r="L45" s="345"/>
    </row>
    <row r="46" spans="1:12" s="350" customFormat="1" ht="13.5" thickBot="1">
      <c r="A46" s="348"/>
      <c r="B46" s="259"/>
      <c r="C46" s="692"/>
      <c r="D46" s="284" t="str">
        <f>IF('Page de garde'!$D$4="","Prévu N","Prévu "&amp;'Page de garde'!$D$4)</f>
        <v>Prévu N</v>
      </c>
      <c r="E46" s="285" t="str">
        <f>IF('Page de garde'!$D$4="","Réel N","Réel "&amp;'Page de garde'!$D$4)</f>
        <v>Réel N</v>
      </c>
      <c r="F46" s="284" t="str">
        <f>IF('Page de garde'!$D$4="","Prévu N","Prévu "&amp;'Page de garde'!$D$4)</f>
        <v>Prévu N</v>
      </c>
      <c r="G46" s="285" t="str">
        <f>IF('Page de garde'!$D$4="","Réel N","Réel "&amp;'Page de garde'!$D$4)</f>
        <v>Réel N</v>
      </c>
      <c r="H46" s="284" t="str">
        <f>IF('Page de garde'!$D$4="","Prévu N","Prévu "&amp;'Page de garde'!$D$4)</f>
        <v>Prévu N</v>
      </c>
      <c r="I46" s="285" t="str">
        <f>IF('Page de garde'!$D$4="","Réel N","Réel "&amp;'Page de garde'!$D$4)</f>
        <v>Réel N</v>
      </c>
      <c r="J46" s="284" t="str">
        <f>IF('Page de garde'!$D$4="","Prévu N","Prévu "&amp;'Page de garde'!$D$4)</f>
        <v>Prévu N</v>
      </c>
      <c r="K46" s="285" t="str">
        <f>IF('Page de garde'!$D$4="","Réel N","Réel "&amp;'Page de garde'!$D$4)</f>
        <v>Réel N</v>
      </c>
      <c r="L46" s="349"/>
    </row>
    <row r="47" spans="1:12" ht="12.75">
      <c r="A47" s="344"/>
      <c r="B47" s="263">
        <v>61</v>
      </c>
      <c r="C47" s="439" t="s">
        <v>165</v>
      </c>
      <c r="D47" s="308"/>
      <c r="E47" s="310"/>
      <c r="F47" s="291"/>
      <c r="G47" s="296"/>
      <c r="H47" s="291"/>
      <c r="I47" s="296"/>
      <c r="J47" s="218">
        <f aca="true" t="shared" si="4" ref="J47:K55">D47+F47+H47</f>
        <v>0</v>
      </c>
      <c r="K47" s="219">
        <f t="shared" si="4"/>
        <v>0</v>
      </c>
      <c r="L47" s="345"/>
    </row>
    <row r="48" spans="1:12" ht="12.75">
      <c r="A48" s="344"/>
      <c r="B48" s="263">
        <v>6111</v>
      </c>
      <c r="C48" s="439" t="s">
        <v>11</v>
      </c>
      <c r="D48" s="305"/>
      <c r="E48" s="306"/>
      <c r="F48" s="305"/>
      <c r="G48" s="307"/>
      <c r="H48" s="308"/>
      <c r="I48" s="309"/>
      <c r="J48" s="218">
        <f t="shared" si="4"/>
        <v>0</v>
      </c>
      <c r="K48" s="219">
        <f t="shared" si="4"/>
        <v>0</v>
      </c>
      <c r="L48" s="345"/>
    </row>
    <row r="49" spans="1:12" ht="12.75">
      <c r="A49" s="344"/>
      <c r="B49" s="263">
        <v>61121</v>
      </c>
      <c r="C49" s="439" t="s">
        <v>12</v>
      </c>
      <c r="D49" s="305"/>
      <c r="E49" s="306"/>
      <c r="F49" s="305"/>
      <c r="G49" s="307"/>
      <c r="H49" s="308"/>
      <c r="I49" s="309"/>
      <c r="J49" s="218">
        <f t="shared" si="4"/>
        <v>0</v>
      </c>
      <c r="K49" s="219">
        <f t="shared" si="4"/>
        <v>0</v>
      </c>
      <c r="L49" s="345"/>
    </row>
    <row r="50" spans="1:12" ht="12.75">
      <c r="A50" s="344"/>
      <c r="B50" s="263">
        <v>61357</v>
      </c>
      <c r="C50" s="439" t="s">
        <v>164</v>
      </c>
      <c r="D50" s="305"/>
      <c r="E50" s="306"/>
      <c r="F50" s="305"/>
      <c r="G50" s="307"/>
      <c r="H50" s="308"/>
      <c r="I50" s="309"/>
      <c r="J50" s="218">
        <f t="shared" si="4"/>
        <v>0</v>
      </c>
      <c r="K50" s="219">
        <f t="shared" si="4"/>
        <v>0</v>
      </c>
      <c r="L50" s="345"/>
    </row>
    <row r="51" spans="1:12" ht="12.75">
      <c r="A51" s="344"/>
      <c r="B51" s="263">
        <v>61551</v>
      </c>
      <c r="C51" s="439" t="s">
        <v>13</v>
      </c>
      <c r="D51" s="305"/>
      <c r="E51" s="306"/>
      <c r="F51" s="305"/>
      <c r="G51" s="307"/>
      <c r="H51" s="308"/>
      <c r="I51" s="309"/>
      <c r="J51" s="218">
        <f t="shared" si="4"/>
        <v>0</v>
      </c>
      <c r="K51" s="219">
        <f t="shared" si="4"/>
        <v>0</v>
      </c>
      <c r="L51" s="345"/>
    </row>
    <row r="52" spans="1:12" ht="12.75">
      <c r="A52" s="344"/>
      <c r="B52" s="263">
        <v>61562</v>
      </c>
      <c r="C52" s="439" t="s">
        <v>14</v>
      </c>
      <c r="D52" s="305"/>
      <c r="E52" s="306"/>
      <c r="F52" s="305"/>
      <c r="G52" s="307"/>
      <c r="H52" s="308"/>
      <c r="I52" s="309"/>
      <c r="J52" s="218">
        <f t="shared" si="4"/>
        <v>0</v>
      </c>
      <c r="K52" s="219">
        <f t="shared" si="4"/>
        <v>0</v>
      </c>
      <c r="L52" s="345"/>
    </row>
    <row r="53" spans="1:12" ht="12.75">
      <c r="A53" s="344"/>
      <c r="B53" s="263">
        <v>61681</v>
      </c>
      <c r="C53" s="439" t="s">
        <v>15</v>
      </c>
      <c r="D53" s="308"/>
      <c r="E53" s="310"/>
      <c r="F53" s="308"/>
      <c r="G53" s="309"/>
      <c r="H53" s="308"/>
      <c r="I53" s="309"/>
      <c r="J53" s="218">
        <f t="shared" si="4"/>
        <v>0</v>
      </c>
      <c r="K53" s="219">
        <f t="shared" si="4"/>
        <v>0</v>
      </c>
      <c r="L53" s="345"/>
    </row>
    <row r="54" spans="1:12" ht="12.75">
      <c r="A54" s="344"/>
      <c r="B54" s="263">
        <v>62</v>
      </c>
      <c r="C54" s="439" t="s">
        <v>151</v>
      </c>
      <c r="D54" s="308"/>
      <c r="E54" s="310"/>
      <c r="F54" s="308"/>
      <c r="G54" s="309"/>
      <c r="H54" s="308"/>
      <c r="I54" s="309"/>
      <c r="J54" s="218">
        <f t="shared" si="4"/>
        <v>0</v>
      </c>
      <c r="K54" s="219">
        <f t="shared" si="4"/>
        <v>0</v>
      </c>
      <c r="L54" s="345"/>
    </row>
    <row r="55" spans="1:12" ht="12.75">
      <c r="A55" s="344"/>
      <c r="B55" s="263">
        <v>621</v>
      </c>
      <c r="C55" s="439" t="s">
        <v>152</v>
      </c>
      <c r="D55" s="308"/>
      <c r="E55" s="310"/>
      <c r="F55" s="308"/>
      <c r="G55" s="309"/>
      <c r="H55" s="308"/>
      <c r="I55" s="309"/>
      <c r="J55" s="218">
        <f t="shared" si="4"/>
        <v>0</v>
      </c>
      <c r="K55" s="219">
        <f t="shared" si="4"/>
        <v>0</v>
      </c>
      <c r="L55" s="345"/>
    </row>
    <row r="56" spans="1:12" ht="12.75">
      <c r="A56" s="344"/>
      <c r="B56" s="263">
        <v>62113</v>
      </c>
      <c r="C56" s="439" t="s">
        <v>153</v>
      </c>
      <c r="D56" s="305"/>
      <c r="E56" s="306"/>
      <c r="F56" s="305"/>
      <c r="G56" s="307"/>
      <c r="H56" s="308"/>
      <c r="I56" s="309"/>
      <c r="J56" s="218">
        <f>D56+F56+H56</f>
        <v>0</v>
      </c>
      <c r="K56" s="219">
        <f>E56+G56+I56</f>
        <v>0</v>
      </c>
      <c r="L56" s="345"/>
    </row>
    <row r="57" spans="1:12" ht="12.75">
      <c r="A57" s="344"/>
      <c r="B57" s="263">
        <v>6223</v>
      </c>
      <c r="C57" s="439" t="s">
        <v>154</v>
      </c>
      <c r="D57" s="305"/>
      <c r="E57" s="306"/>
      <c r="F57" s="305"/>
      <c r="G57" s="307"/>
      <c r="H57" s="308"/>
      <c r="I57" s="309"/>
      <c r="J57" s="218">
        <f>D57+F57+H57</f>
        <v>0</v>
      </c>
      <c r="K57" s="219">
        <f>E57+G57+I57</f>
        <v>0</v>
      </c>
      <c r="L57" s="345"/>
    </row>
    <row r="58" spans="1:12" ht="26.25" customHeight="1">
      <c r="A58" s="344"/>
      <c r="B58" s="689">
        <v>62421</v>
      </c>
      <c r="C58" s="690" t="s">
        <v>16</v>
      </c>
      <c r="D58" s="218"/>
      <c r="E58" s="311"/>
      <c r="F58" s="40" t="s">
        <v>155</v>
      </c>
      <c r="G58" s="41" t="s">
        <v>155</v>
      </c>
      <c r="H58" s="40" t="s">
        <v>155</v>
      </c>
      <c r="I58" s="41" t="s">
        <v>155</v>
      </c>
      <c r="J58" s="305"/>
      <c r="K58" s="307"/>
      <c r="L58" s="345"/>
    </row>
    <row r="59" spans="1:12" ht="12.75">
      <c r="A59" s="344"/>
      <c r="B59" s="689"/>
      <c r="C59" s="690"/>
      <c r="D59" s="308"/>
      <c r="E59" s="310"/>
      <c r="F59" s="308"/>
      <c r="G59" s="310"/>
      <c r="H59" s="308"/>
      <c r="I59" s="309"/>
      <c r="J59" s="218">
        <f>D59+F59+H59</f>
        <v>0</v>
      </c>
      <c r="K59" s="219">
        <f>E59+G59+I59</f>
        <v>0</v>
      </c>
      <c r="L59" s="345"/>
    </row>
    <row r="60" spans="1:12" ht="12.75">
      <c r="A60" s="344"/>
      <c r="B60" s="263">
        <v>628</v>
      </c>
      <c r="C60" s="439" t="s">
        <v>237</v>
      </c>
      <c r="D60" s="308"/>
      <c r="E60" s="310"/>
      <c r="F60" s="305"/>
      <c r="G60" s="307"/>
      <c r="H60" s="305"/>
      <c r="I60" s="307"/>
      <c r="J60" s="218">
        <f>D60+F60+H60</f>
        <v>0</v>
      </c>
      <c r="K60" s="219">
        <f>E60+G60+I60</f>
        <v>0</v>
      </c>
      <c r="L60" s="345"/>
    </row>
    <row r="61" spans="1:12" ht="12.75">
      <c r="A61" s="344"/>
      <c r="B61" s="263">
        <v>6281</v>
      </c>
      <c r="C61" s="697" t="s">
        <v>161</v>
      </c>
      <c r="D61" s="297">
        <v>0.7</v>
      </c>
      <c r="E61" s="298">
        <v>0.7</v>
      </c>
      <c r="F61" s="297">
        <v>0.3</v>
      </c>
      <c r="G61" s="299">
        <v>0.3</v>
      </c>
      <c r="H61" s="300"/>
      <c r="I61" s="301"/>
      <c r="J61" s="300"/>
      <c r="K61" s="301"/>
      <c r="L61" s="345"/>
    </row>
    <row r="62" spans="1:12" ht="12.75">
      <c r="A62" s="344"/>
      <c r="B62" s="263"/>
      <c r="C62" s="697"/>
      <c r="D62" s="613">
        <f>+IF($J63=0,"",D63/$J63)</f>
      </c>
      <c r="E62" s="614">
        <f>+IF($K63=0,"",E63/$K63)</f>
      </c>
      <c r="F62" s="613">
        <f>+IF($J63=0,"",F63/$J63)</f>
      </c>
      <c r="G62" s="614">
        <f>+IF($K63=0,"",G63/$K63)</f>
      </c>
      <c r="H62" s="312"/>
      <c r="I62" s="313"/>
      <c r="J62" s="312"/>
      <c r="K62" s="313"/>
      <c r="L62" s="345"/>
    </row>
    <row r="63" spans="1:12" ht="12.75">
      <c r="A63" s="344"/>
      <c r="B63" s="263"/>
      <c r="C63" s="697"/>
      <c r="D63" s="308"/>
      <c r="E63" s="310"/>
      <c r="F63" s="308"/>
      <c r="G63" s="309"/>
      <c r="H63" s="305"/>
      <c r="I63" s="307"/>
      <c r="J63" s="218">
        <f>D63+F63+H63</f>
        <v>0</v>
      </c>
      <c r="K63" s="219">
        <f>E63+G63+I63</f>
        <v>0</v>
      </c>
      <c r="L63" s="345"/>
    </row>
    <row r="64" spans="1:12" ht="12.75">
      <c r="A64" s="344"/>
      <c r="B64" s="263">
        <v>6283</v>
      </c>
      <c r="C64" s="697" t="s">
        <v>162</v>
      </c>
      <c r="D64" s="297">
        <v>0.7</v>
      </c>
      <c r="E64" s="298">
        <v>0.7</v>
      </c>
      <c r="F64" s="297">
        <v>0.3</v>
      </c>
      <c r="G64" s="299">
        <v>0.3</v>
      </c>
      <c r="H64" s="300"/>
      <c r="I64" s="301"/>
      <c r="J64" s="300"/>
      <c r="K64" s="301"/>
      <c r="L64" s="345"/>
    </row>
    <row r="65" spans="1:12" ht="12.75">
      <c r="A65" s="344"/>
      <c r="B65" s="263"/>
      <c r="C65" s="697"/>
      <c r="D65" s="613">
        <f>+IF($J66=0,"",D66/$J66)</f>
      </c>
      <c r="E65" s="614">
        <f>+IF($K66=0,"",E66/$K66)</f>
      </c>
      <c r="F65" s="613">
        <f>+IF($J66=0,"",F66/$J66)</f>
      </c>
      <c r="G65" s="614">
        <f>+IF($K66=0,"",G66/$K66)</f>
      </c>
      <c r="H65" s="312"/>
      <c r="I65" s="313"/>
      <c r="J65" s="312"/>
      <c r="K65" s="313"/>
      <c r="L65" s="345"/>
    </row>
    <row r="66" spans="1:12" ht="12.75">
      <c r="A66" s="344"/>
      <c r="B66" s="263"/>
      <c r="C66" s="697"/>
      <c r="D66" s="308"/>
      <c r="E66" s="310"/>
      <c r="F66" s="308"/>
      <c r="G66" s="309"/>
      <c r="H66" s="305"/>
      <c r="I66" s="307"/>
      <c r="J66" s="218">
        <f aca="true" t="shared" si="5" ref="J66:K68">D66+F66+H66</f>
        <v>0</v>
      </c>
      <c r="K66" s="219">
        <f t="shared" si="5"/>
        <v>0</v>
      </c>
      <c r="L66" s="345"/>
    </row>
    <row r="67" spans="1:12" ht="12.75">
      <c r="A67" s="344"/>
      <c r="B67" s="263">
        <v>6288</v>
      </c>
      <c r="C67" s="439" t="s">
        <v>187</v>
      </c>
      <c r="D67" s="308"/>
      <c r="E67" s="310"/>
      <c r="F67" s="308"/>
      <c r="G67" s="309"/>
      <c r="H67" s="308"/>
      <c r="I67" s="310"/>
      <c r="J67" s="218">
        <f t="shared" si="5"/>
        <v>0</v>
      </c>
      <c r="K67" s="219">
        <f t="shared" si="5"/>
        <v>0</v>
      </c>
      <c r="L67" s="345"/>
    </row>
    <row r="68" spans="1:12" ht="25.5">
      <c r="A68" s="344"/>
      <c r="B68" s="263">
        <v>631</v>
      </c>
      <c r="C68" s="439" t="s">
        <v>17</v>
      </c>
      <c r="D68" s="308"/>
      <c r="E68" s="310"/>
      <c r="F68" s="308"/>
      <c r="G68" s="309"/>
      <c r="H68" s="308"/>
      <c r="I68" s="309"/>
      <c r="J68" s="218">
        <f t="shared" si="5"/>
        <v>0</v>
      </c>
      <c r="K68" s="219">
        <f t="shared" si="5"/>
        <v>0</v>
      </c>
      <c r="L68" s="345"/>
    </row>
    <row r="69" spans="1:12" ht="12.75" customHeight="1">
      <c r="A69" s="344"/>
      <c r="B69" s="263"/>
      <c r="C69" s="694" t="s">
        <v>260</v>
      </c>
      <c r="D69" s="302">
        <v>0.7</v>
      </c>
      <c r="E69" s="303">
        <v>0.7</v>
      </c>
      <c r="F69" s="302">
        <v>0.3</v>
      </c>
      <c r="G69" s="304">
        <v>0.3</v>
      </c>
      <c r="H69" s="314"/>
      <c r="I69" s="315"/>
      <c r="J69" s="316"/>
      <c r="K69" s="317"/>
      <c r="L69" s="345"/>
    </row>
    <row r="70" spans="1:12" ht="12.75">
      <c r="A70" s="344"/>
      <c r="B70" s="263"/>
      <c r="C70" s="695"/>
      <c r="D70" s="613">
        <f>+IF($J71=0,"",D71/$J71)</f>
      </c>
      <c r="E70" s="614">
        <f>+IF($K71=0,"",E71/$K71)</f>
      </c>
      <c r="F70" s="613">
        <f>+IF($J71=0,"",F71/$J71)</f>
      </c>
      <c r="G70" s="614">
        <f>+IF($K71=0,"",G71/$K71)</f>
      </c>
      <c r="H70" s="316"/>
      <c r="I70" s="318"/>
      <c r="J70" s="316"/>
      <c r="K70" s="317"/>
      <c r="L70" s="345"/>
    </row>
    <row r="71" spans="1:12" ht="12.75">
      <c r="A71" s="344"/>
      <c r="B71" s="263"/>
      <c r="C71" s="696"/>
      <c r="D71" s="230"/>
      <c r="E71" s="231"/>
      <c r="F71" s="230"/>
      <c r="G71" s="232"/>
      <c r="H71" s="233"/>
      <c r="I71" s="234"/>
      <c r="J71" s="235">
        <f>D71+F71+H71</f>
        <v>0</v>
      </c>
      <c r="K71" s="236">
        <f>E71+G71+I71</f>
        <v>0</v>
      </c>
      <c r="L71" s="345"/>
    </row>
    <row r="72" spans="1:12" ht="15" customHeight="1">
      <c r="A72" s="344"/>
      <c r="B72" s="263"/>
      <c r="C72" s="693" t="s">
        <v>166</v>
      </c>
      <c r="D72" s="314"/>
      <c r="E72" s="315"/>
      <c r="F72" s="302">
        <v>0.3</v>
      </c>
      <c r="G72" s="304">
        <v>0.3</v>
      </c>
      <c r="H72" s="302">
        <v>0.7</v>
      </c>
      <c r="I72" s="304">
        <v>0.7</v>
      </c>
      <c r="J72" s="233"/>
      <c r="K72" s="237"/>
      <c r="L72" s="345"/>
    </row>
    <row r="73" spans="1:12" ht="15" customHeight="1">
      <c r="A73" s="344"/>
      <c r="B73" s="263"/>
      <c r="C73" s="693"/>
      <c r="D73" s="316"/>
      <c r="E73" s="318"/>
      <c r="F73" s="613">
        <f>+IF($J74=0,"",F74/$J74)</f>
      </c>
      <c r="G73" s="614">
        <f>+IF($K74=0,"",G74/$K74)</f>
      </c>
      <c r="H73" s="613">
        <f>+IF($J74=0,"",H74/$J74)</f>
      </c>
      <c r="I73" s="614">
        <f>+IF($K74=0,"",I74/$K74)</f>
      </c>
      <c r="J73" s="233"/>
      <c r="K73" s="237"/>
      <c r="L73" s="345"/>
    </row>
    <row r="74" spans="1:12" ht="12.75">
      <c r="A74" s="344"/>
      <c r="B74" s="263"/>
      <c r="C74" s="693"/>
      <c r="D74" s="233"/>
      <c r="E74" s="234"/>
      <c r="F74" s="230"/>
      <c r="G74" s="232"/>
      <c r="H74" s="230"/>
      <c r="I74" s="232"/>
      <c r="J74" s="235">
        <f>D74+F74+H74</f>
        <v>0</v>
      </c>
      <c r="K74" s="236">
        <f>E74+G74+I74</f>
        <v>0</v>
      </c>
      <c r="L74" s="345"/>
    </row>
    <row r="75" spans="1:12" ht="12.75">
      <c r="A75" s="344"/>
      <c r="B75" s="263">
        <v>633</v>
      </c>
      <c r="C75" s="439" t="s">
        <v>18</v>
      </c>
      <c r="D75" s="308"/>
      <c r="E75" s="310"/>
      <c r="F75" s="308"/>
      <c r="G75" s="309"/>
      <c r="H75" s="308"/>
      <c r="I75" s="309"/>
      <c r="J75" s="218">
        <f>D75+F75+H75</f>
        <v>0</v>
      </c>
      <c r="K75" s="219">
        <f>E75+G75+I75</f>
        <v>0</v>
      </c>
      <c r="L75" s="345"/>
    </row>
    <row r="76" spans="1:12" ht="12.75" customHeight="1">
      <c r="A76" s="344"/>
      <c r="B76" s="263"/>
      <c r="C76" s="694" t="s">
        <v>260</v>
      </c>
      <c r="D76" s="302">
        <v>0.7</v>
      </c>
      <c r="E76" s="303">
        <v>0.7</v>
      </c>
      <c r="F76" s="302">
        <v>0.3</v>
      </c>
      <c r="G76" s="304">
        <v>0.3</v>
      </c>
      <c r="H76" s="314"/>
      <c r="I76" s="315"/>
      <c r="J76" s="316"/>
      <c r="K76" s="317"/>
      <c r="L76" s="345"/>
    </row>
    <row r="77" spans="1:12" ht="12.75">
      <c r="A77" s="344"/>
      <c r="B77" s="263"/>
      <c r="C77" s="695"/>
      <c r="D77" s="613">
        <f>+IF($J78=0,"",D78/$J78)</f>
      </c>
      <c r="E77" s="614">
        <f>+IF($K78=0,"",E78/$K78)</f>
      </c>
      <c r="F77" s="613">
        <f>+IF($J78=0,"",F78/$J78)</f>
      </c>
      <c r="G77" s="614">
        <f>+IF($K78=0,"",G78/$K78)</f>
      </c>
      <c r="H77" s="316"/>
      <c r="I77" s="318"/>
      <c r="J77" s="316"/>
      <c r="K77" s="317"/>
      <c r="L77" s="345"/>
    </row>
    <row r="78" spans="1:12" ht="12.75">
      <c r="A78" s="344"/>
      <c r="B78" s="263"/>
      <c r="C78" s="696"/>
      <c r="D78" s="230"/>
      <c r="E78" s="231"/>
      <c r="F78" s="230"/>
      <c r="G78" s="232"/>
      <c r="H78" s="233"/>
      <c r="I78" s="234"/>
      <c r="J78" s="235">
        <f>D78+F78+H78</f>
        <v>0</v>
      </c>
      <c r="K78" s="236">
        <f>E78+G78+I78</f>
        <v>0</v>
      </c>
      <c r="L78" s="345"/>
    </row>
    <row r="79" spans="1:12" ht="15" customHeight="1">
      <c r="A79" s="344"/>
      <c r="B79" s="263"/>
      <c r="C79" s="693" t="s">
        <v>166</v>
      </c>
      <c r="D79" s="314"/>
      <c r="E79" s="315"/>
      <c r="F79" s="302">
        <v>0.3</v>
      </c>
      <c r="G79" s="304">
        <v>0.3</v>
      </c>
      <c r="H79" s="302">
        <v>0.7</v>
      </c>
      <c r="I79" s="304">
        <v>0.7</v>
      </c>
      <c r="J79" s="233"/>
      <c r="K79" s="237"/>
      <c r="L79" s="345"/>
    </row>
    <row r="80" spans="1:12" ht="15" customHeight="1">
      <c r="A80" s="344"/>
      <c r="B80" s="263"/>
      <c r="C80" s="693"/>
      <c r="D80" s="316"/>
      <c r="E80" s="318"/>
      <c r="F80" s="613">
        <f>+IF($J81=0,"",F81/$J81)</f>
      </c>
      <c r="G80" s="614">
        <f>+IF($K81=0,"",G81/$K81)</f>
      </c>
      <c r="H80" s="613">
        <f>+IF($J81=0,"",H81/$J81)</f>
      </c>
      <c r="I80" s="614">
        <f>+IF($K81=0,"",I81/$K81)</f>
      </c>
      <c r="J80" s="233"/>
      <c r="K80" s="237"/>
      <c r="L80" s="345"/>
    </row>
    <row r="81" spans="1:12" ht="12.75">
      <c r="A81" s="344"/>
      <c r="B81" s="263"/>
      <c r="C81" s="693"/>
      <c r="D81" s="233"/>
      <c r="E81" s="234"/>
      <c r="F81" s="230"/>
      <c r="G81" s="232"/>
      <c r="H81" s="230"/>
      <c r="I81" s="232"/>
      <c r="J81" s="235">
        <f aca="true" t="shared" si="6" ref="J81:K83">D81+F81+H81</f>
        <v>0</v>
      </c>
      <c r="K81" s="236">
        <f t="shared" si="6"/>
        <v>0</v>
      </c>
      <c r="L81" s="345"/>
    </row>
    <row r="82" spans="1:12" ht="12.75">
      <c r="A82" s="344"/>
      <c r="B82" s="263">
        <v>635</v>
      </c>
      <c r="C82" s="439" t="s">
        <v>19</v>
      </c>
      <c r="D82" s="308"/>
      <c r="E82" s="310"/>
      <c r="F82" s="305"/>
      <c r="G82" s="307"/>
      <c r="H82" s="305"/>
      <c r="I82" s="307"/>
      <c r="J82" s="218">
        <f t="shared" si="6"/>
        <v>0</v>
      </c>
      <c r="K82" s="219">
        <f t="shared" si="6"/>
        <v>0</v>
      </c>
      <c r="L82" s="345"/>
    </row>
    <row r="83" spans="1:12" ht="13.5" thickBot="1">
      <c r="A83" s="344"/>
      <c r="B83" s="263">
        <v>637</v>
      </c>
      <c r="C83" s="441" t="s">
        <v>20</v>
      </c>
      <c r="D83" s="308"/>
      <c r="E83" s="310"/>
      <c r="F83" s="305"/>
      <c r="G83" s="307"/>
      <c r="H83" s="305"/>
      <c r="I83" s="307"/>
      <c r="J83" s="218">
        <f t="shared" si="6"/>
        <v>0</v>
      </c>
      <c r="K83" s="219">
        <f t="shared" si="6"/>
        <v>0</v>
      </c>
      <c r="L83" s="345"/>
    </row>
    <row r="84" spans="1:12" ht="12.75">
      <c r="A84" s="344"/>
      <c r="B84" s="261"/>
      <c r="C84" s="691" t="s">
        <v>4</v>
      </c>
      <c r="D84" s="682" t="s">
        <v>1</v>
      </c>
      <c r="E84" s="683"/>
      <c r="F84" s="682" t="s">
        <v>2</v>
      </c>
      <c r="G84" s="684"/>
      <c r="H84" s="682" t="s">
        <v>3</v>
      </c>
      <c r="I84" s="684"/>
      <c r="J84" s="682" t="s">
        <v>0</v>
      </c>
      <c r="K84" s="684"/>
      <c r="L84" s="345"/>
    </row>
    <row r="85" spans="1:13" s="350" customFormat="1" ht="13.5" thickBot="1">
      <c r="A85" s="348"/>
      <c r="B85" s="264"/>
      <c r="C85" s="692"/>
      <c r="D85" s="284" t="str">
        <f>IF('Page de garde'!$D$4="","Prévu N","Prévu "&amp;'Page de garde'!$D$4)</f>
        <v>Prévu N</v>
      </c>
      <c r="E85" s="285" t="str">
        <f>IF('Page de garde'!$D$4="","Réel N","Réel "&amp;'Page de garde'!$D$4)</f>
        <v>Réel N</v>
      </c>
      <c r="F85" s="284" t="str">
        <f>IF('Page de garde'!$D$4="","Prévu N","Prévu "&amp;'Page de garde'!$D$4)</f>
        <v>Prévu N</v>
      </c>
      <c r="G85" s="285" t="str">
        <f>IF('Page de garde'!$D$4="","Réel N","Réel "&amp;'Page de garde'!$D$4)</f>
        <v>Réel N</v>
      </c>
      <c r="H85" s="284" t="str">
        <f>IF('Page de garde'!$D$4="","Prévu N","Prévu "&amp;'Page de garde'!$D$4)</f>
        <v>Prévu N</v>
      </c>
      <c r="I85" s="285" t="str">
        <f>IF('Page de garde'!$D$4="","Réel N","Réel "&amp;'Page de garde'!$D$4)</f>
        <v>Réel N</v>
      </c>
      <c r="J85" s="284" t="str">
        <f>IF('Page de garde'!$D$4="","Prévu N","Prévu "&amp;'Page de garde'!$D$4)</f>
        <v>Prévu N</v>
      </c>
      <c r="K85" s="285" t="str">
        <f>IF('Page de garde'!$D$4="","Réel N","Réel "&amp;'Page de garde'!$D$4)</f>
        <v>Réel N</v>
      </c>
      <c r="L85" s="349"/>
      <c r="M85" s="630" t="str">
        <f>IF(OR(E86="",E86=0,G86="",G86=0,I86="",I86=0,E89="",E89=0,G89="",G89=0,G92="",G92=0,I92="",I92=0),"Vérification charges de personnel:","")</f>
        <v>Vérification charges de personnel:</v>
      </c>
    </row>
    <row r="86" spans="1:13" ht="25.5">
      <c r="A86" s="344"/>
      <c r="B86" s="261">
        <v>64</v>
      </c>
      <c r="C86" s="629" t="str">
        <f>"CHARGES DE PERSONNEL"&amp;" "&amp;M86</f>
        <v>CHARGES DE PERSONNEL / CELLULES E86, G86 et I86 DEVRAIENT ETRE REMPLIES (exception à expliquer dans rapport financier et d'activité)</v>
      </c>
      <c r="D86" s="319"/>
      <c r="E86" s="320"/>
      <c r="F86" s="319"/>
      <c r="G86" s="290"/>
      <c r="H86" s="319"/>
      <c r="I86" s="290"/>
      <c r="J86" s="222">
        <f aca="true" t="shared" si="7" ref="J86:K106">D86+F86+H86</f>
        <v>0</v>
      </c>
      <c r="K86" s="229">
        <f t="shared" si="7"/>
        <v>0</v>
      </c>
      <c r="L86" s="345"/>
      <c r="M86" s="631" t="str">
        <f>IF(OR(E86="",E86=0,G86="",G86=0,I86="",I86=0),"/ CELLULES E86, G86 et I86 DEVRAIENT ETRE REMPLIES (exception à expliquer dans rapport financier et d'activité)","")</f>
        <v>/ CELLULES E86, G86 et I86 DEVRAIENT ETRE REMPLIES (exception à expliquer dans rapport financier et d'activité)</v>
      </c>
    </row>
    <row r="87" spans="1:12" ht="12.75" customHeight="1">
      <c r="A87" s="344"/>
      <c r="B87" s="263"/>
      <c r="C87" s="694" t="str">
        <f>"Dont personnel affecté aux fonctions de blanchissage, de nettoyage et au service des repas (1)"&amp;" "&amp;M89</f>
        <v>Dont personnel affecté aux fonctions de blanchissage, de nettoyage et au service des repas (1) / CELLULES E89 et G89 DEVRAIENT ETRE REMPLIES (exception à expliquer dans rapport financier et d'activité) - Partie Soins saisissable uniquement en cas de surcoûts liés à la crise sanitaire</v>
      </c>
      <c r="D87" s="302">
        <v>0.7</v>
      </c>
      <c r="E87" s="303">
        <v>0.7</v>
      </c>
      <c r="F87" s="302">
        <v>0.3</v>
      </c>
      <c r="G87" s="304">
        <v>0.3</v>
      </c>
      <c r="H87" s="613"/>
      <c r="I87" s="614"/>
      <c r="J87" s="316"/>
      <c r="K87" s="317"/>
      <c r="L87" s="345"/>
    </row>
    <row r="88" spans="1:12" ht="12.75">
      <c r="A88" s="344"/>
      <c r="B88" s="263"/>
      <c r="C88" s="695"/>
      <c r="D88" s="613">
        <f>+IF($J89=0,"",D89/$J89)</f>
      </c>
      <c r="E88" s="614">
        <f>+IF($K89=0,"",E89/$K89)</f>
      </c>
      <c r="F88" s="613">
        <f>+IF($J89=0,"",F89/$J89)</f>
      </c>
      <c r="G88" s="614">
        <f>+IF($K89=0,"",G89/$K89)</f>
      </c>
      <c r="H88" s="613">
        <f>+IF($J89=0,"",H89/$J89)</f>
      </c>
      <c r="I88" s="614">
        <f>+IF($K89=0,"",I89/$K89)</f>
      </c>
      <c r="J88" s="316"/>
      <c r="K88" s="317"/>
      <c r="L88" s="345"/>
    </row>
    <row r="89" spans="1:13" ht="12.75">
      <c r="A89" s="344"/>
      <c r="B89" s="263"/>
      <c r="C89" s="696"/>
      <c r="D89" s="230"/>
      <c r="E89" s="231"/>
      <c r="F89" s="230"/>
      <c r="G89" s="232"/>
      <c r="H89" s="230"/>
      <c r="I89" s="232"/>
      <c r="J89" s="235">
        <f>D89+F89+H89</f>
        <v>0</v>
      </c>
      <c r="K89" s="236">
        <f>E89+G89+I89</f>
        <v>0</v>
      </c>
      <c r="L89" s="345"/>
      <c r="M89" s="631" t="str">
        <f>IF(OR(E89="",E89=0,G89="",G89=0),"/ CELLULES E89 et G89 DEVRAIENT ETRE REMPLIES (exception à expliquer dans rapport financier et d'activité) - Partie Soins saisissable uniquement en cas de surcoûts liés à la crise sanitaire","")</f>
        <v>/ CELLULES E89 et G89 DEVRAIENT ETRE REMPLIES (exception à expliquer dans rapport financier et d'activité) - Partie Soins saisissable uniquement en cas de surcoûts liés à la crise sanitaire</v>
      </c>
    </row>
    <row r="90" spans="1:12" ht="15" customHeight="1">
      <c r="A90" s="344"/>
      <c r="B90" s="261"/>
      <c r="C90" s="693" t="str">
        <f>"Dont aides soignants, aides médico-pédagogiques et accompagnants éducatifs et sociaux (1)"&amp;" "&amp;M92</f>
        <v>Dont aides soignants, aides médico-pédagogiques et accompagnants éducatifs et sociaux (1) / CELLULES G92 et I92 DEVRAIENT ETRE REMPLIES (exception à expliquer dans rapport financier et d'activité)</v>
      </c>
      <c r="D90" s="314"/>
      <c r="E90" s="315"/>
      <c r="F90" s="302">
        <v>0.3</v>
      </c>
      <c r="G90" s="304">
        <v>0.3</v>
      </c>
      <c r="H90" s="302">
        <v>0.7</v>
      </c>
      <c r="I90" s="304">
        <v>0.7</v>
      </c>
      <c r="J90" s="238"/>
      <c r="K90" s="239"/>
      <c r="L90" s="345"/>
    </row>
    <row r="91" spans="1:12" ht="15" customHeight="1">
      <c r="A91" s="344"/>
      <c r="B91" s="261"/>
      <c r="C91" s="693"/>
      <c r="D91" s="314"/>
      <c r="E91" s="315"/>
      <c r="F91" s="613">
        <f>+IF($J92=0,"",F92/$J92)</f>
      </c>
      <c r="G91" s="614">
        <f>+IF($K92=0,"",G92/$K92)</f>
      </c>
      <c r="H91" s="613">
        <f>+IF($J92=0,"",H92/$J92)</f>
      </c>
      <c r="I91" s="614">
        <f>+IF($K92=0,"",I92/$K92)</f>
      </c>
      <c r="J91" s="238"/>
      <c r="K91" s="239"/>
      <c r="L91" s="345"/>
    </row>
    <row r="92" spans="1:13" ht="12.75">
      <c r="A92" s="344"/>
      <c r="B92" s="261"/>
      <c r="C92" s="693"/>
      <c r="D92" s="240"/>
      <c r="E92" s="241"/>
      <c r="F92" s="242"/>
      <c r="G92" s="243"/>
      <c r="H92" s="242"/>
      <c r="I92" s="243"/>
      <c r="J92" s="244">
        <f t="shared" si="7"/>
        <v>0</v>
      </c>
      <c r="K92" s="245">
        <f t="shared" si="7"/>
        <v>0</v>
      </c>
      <c r="L92" s="345"/>
      <c r="M92" s="631" t="str">
        <f>IF(OR(G92="",G92=0,I92="",I92=0),"/ CELLULES G92 et I92 DEVRAIENT ETRE REMPLIES (exception à expliquer dans rapport financier et d'activité)","")</f>
        <v>/ CELLULES G92 et I92 DEVRAIENT ETRE REMPLIES (exception à expliquer dans rapport financier et d'activité)</v>
      </c>
    </row>
    <row r="93" spans="1:12" ht="12.75">
      <c r="A93" s="344"/>
      <c r="B93" s="261">
        <v>65</v>
      </c>
      <c r="C93" s="439" t="s">
        <v>22</v>
      </c>
      <c r="D93" s="291"/>
      <c r="E93" s="292"/>
      <c r="F93" s="293"/>
      <c r="G93" s="294"/>
      <c r="H93" s="293"/>
      <c r="I93" s="294"/>
      <c r="J93" s="223">
        <f t="shared" si="7"/>
        <v>0</v>
      </c>
      <c r="K93" s="224">
        <f t="shared" si="7"/>
        <v>0</v>
      </c>
      <c r="L93" s="345"/>
    </row>
    <row r="94" spans="1:12" ht="12.75">
      <c r="A94" s="344"/>
      <c r="B94" s="261">
        <v>66</v>
      </c>
      <c r="C94" s="439" t="s">
        <v>238</v>
      </c>
      <c r="D94" s="291"/>
      <c r="E94" s="292"/>
      <c r="F94" s="293"/>
      <c r="G94" s="294"/>
      <c r="H94" s="293"/>
      <c r="I94" s="294"/>
      <c r="J94" s="223">
        <f t="shared" si="7"/>
        <v>0</v>
      </c>
      <c r="K94" s="224">
        <f t="shared" si="7"/>
        <v>0</v>
      </c>
      <c r="L94" s="345"/>
    </row>
    <row r="95" spans="1:12" ht="17.25" customHeight="1">
      <c r="A95" s="344"/>
      <c r="B95" s="261">
        <v>6611</v>
      </c>
      <c r="C95" s="439" t="s">
        <v>188</v>
      </c>
      <c r="D95" s="291"/>
      <c r="E95" s="292"/>
      <c r="F95" s="293"/>
      <c r="G95" s="294"/>
      <c r="H95" s="291"/>
      <c r="I95" s="292"/>
      <c r="J95" s="223">
        <f>D95+F95+H95</f>
        <v>0</v>
      </c>
      <c r="K95" s="224">
        <f>E95+G95+I95</f>
        <v>0</v>
      </c>
      <c r="L95" s="345"/>
    </row>
    <row r="96" spans="1:12" ht="17.25" customHeight="1">
      <c r="A96" s="344"/>
      <c r="B96" s="261">
        <v>67</v>
      </c>
      <c r="C96" s="439" t="s">
        <v>84</v>
      </c>
      <c r="D96" s="291"/>
      <c r="E96" s="292"/>
      <c r="F96" s="291"/>
      <c r="G96" s="296"/>
      <c r="H96" s="291"/>
      <c r="I96" s="296"/>
      <c r="J96" s="223">
        <f>D96+F96+H96</f>
        <v>0</v>
      </c>
      <c r="K96" s="224">
        <f>E96+G96+I96</f>
        <v>0</v>
      </c>
      <c r="L96" s="345"/>
    </row>
    <row r="97" spans="1:12" ht="12.75">
      <c r="A97" s="344"/>
      <c r="B97" s="265">
        <v>6811</v>
      </c>
      <c r="C97" s="266" t="s">
        <v>24</v>
      </c>
      <c r="D97" s="291"/>
      <c r="E97" s="292"/>
      <c r="F97" s="291"/>
      <c r="G97" s="296"/>
      <c r="H97" s="291"/>
      <c r="I97" s="296"/>
      <c r="J97" s="223">
        <f t="shared" si="7"/>
        <v>0</v>
      </c>
      <c r="K97" s="224">
        <f t="shared" si="7"/>
        <v>0</v>
      </c>
      <c r="L97" s="345"/>
    </row>
    <row r="98" spans="1:12" ht="12.75">
      <c r="A98" s="344"/>
      <c r="B98" s="265">
        <v>6812</v>
      </c>
      <c r="C98" s="266" t="s">
        <v>25</v>
      </c>
      <c r="D98" s="291"/>
      <c r="E98" s="292"/>
      <c r="F98" s="291"/>
      <c r="G98" s="296"/>
      <c r="H98" s="291"/>
      <c r="I98" s="296"/>
      <c r="J98" s="223">
        <f t="shared" si="7"/>
        <v>0</v>
      </c>
      <c r="K98" s="224">
        <f t="shared" si="7"/>
        <v>0</v>
      </c>
      <c r="L98" s="345"/>
    </row>
    <row r="99" spans="1:12" ht="12.75">
      <c r="A99" s="344"/>
      <c r="B99" s="265">
        <v>6815</v>
      </c>
      <c r="C99" s="266" t="s">
        <v>26</v>
      </c>
      <c r="D99" s="291"/>
      <c r="E99" s="292"/>
      <c r="F99" s="291"/>
      <c r="G99" s="296"/>
      <c r="H99" s="291"/>
      <c r="I99" s="296"/>
      <c r="J99" s="223">
        <f t="shared" si="7"/>
        <v>0</v>
      </c>
      <c r="K99" s="224">
        <f t="shared" si="7"/>
        <v>0</v>
      </c>
      <c r="L99" s="345"/>
    </row>
    <row r="100" spans="1:12" ht="12.75">
      <c r="A100" s="344"/>
      <c r="B100" s="265">
        <v>6816</v>
      </c>
      <c r="C100" s="266" t="s">
        <v>27</v>
      </c>
      <c r="D100" s="291"/>
      <c r="E100" s="292"/>
      <c r="F100" s="291"/>
      <c r="G100" s="296"/>
      <c r="H100" s="291"/>
      <c r="I100" s="296"/>
      <c r="J100" s="223">
        <f t="shared" si="7"/>
        <v>0</v>
      </c>
      <c r="K100" s="224">
        <f t="shared" si="7"/>
        <v>0</v>
      </c>
      <c r="L100" s="345"/>
    </row>
    <row r="101" spans="1:12" ht="12.75">
      <c r="A101" s="344"/>
      <c r="B101" s="265">
        <v>6817</v>
      </c>
      <c r="C101" s="266" t="s">
        <v>28</v>
      </c>
      <c r="D101" s="291"/>
      <c r="E101" s="292"/>
      <c r="F101" s="291"/>
      <c r="G101" s="296"/>
      <c r="H101" s="291"/>
      <c r="I101" s="296"/>
      <c r="J101" s="223">
        <f t="shared" si="7"/>
        <v>0</v>
      </c>
      <c r="K101" s="224">
        <f t="shared" si="7"/>
        <v>0</v>
      </c>
      <c r="L101" s="345"/>
    </row>
    <row r="102" spans="1:12" ht="12.75">
      <c r="A102" s="344"/>
      <c r="B102" s="265">
        <v>686</v>
      </c>
      <c r="C102" s="266" t="s">
        <v>29</v>
      </c>
      <c r="D102" s="291"/>
      <c r="E102" s="292"/>
      <c r="F102" s="291"/>
      <c r="G102" s="296"/>
      <c r="H102" s="291"/>
      <c r="I102" s="296"/>
      <c r="J102" s="223">
        <f t="shared" si="7"/>
        <v>0</v>
      </c>
      <c r="K102" s="224">
        <f t="shared" si="7"/>
        <v>0</v>
      </c>
      <c r="L102" s="345"/>
    </row>
    <row r="103" spans="1:12" ht="12.75">
      <c r="A103" s="344"/>
      <c r="B103" s="265">
        <v>687</v>
      </c>
      <c r="C103" s="266" t="s">
        <v>30</v>
      </c>
      <c r="D103" s="291"/>
      <c r="E103" s="292"/>
      <c r="F103" s="291"/>
      <c r="G103" s="296"/>
      <c r="H103" s="291"/>
      <c r="I103" s="296"/>
      <c r="J103" s="223">
        <f t="shared" si="7"/>
        <v>0</v>
      </c>
      <c r="K103" s="224">
        <f t="shared" si="7"/>
        <v>0</v>
      </c>
      <c r="L103" s="345"/>
    </row>
    <row r="104" spans="1:12" ht="12.75">
      <c r="A104" s="344"/>
      <c r="B104" s="267">
        <v>68741</v>
      </c>
      <c r="C104" s="42" t="s">
        <v>31</v>
      </c>
      <c r="D104" s="242"/>
      <c r="E104" s="246"/>
      <c r="F104" s="242"/>
      <c r="G104" s="243"/>
      <c r="H104" s="242"/>
      <c r="I104" s="243"/>
      <c r="J104" s="244">
        <f t="shared" si="7"/>
        <v>0</v>
      </c>
      <c r="K104" s="245">
        <f t="shared" si="7"/>
        <v>0</v>
      </c>
      <c r="L104" s="345"/>
    </row>
    <row r="105" spans="1:12" ht="12.75">
      <c r="A105" s="344"/>
      <c r="B105" s="267">
        <v>68742</v>
      </c>
      <c r="C105" s="42" t="s">
        <v>32</v>
      </c>
      <c r="D105" s="242"/>
      <c r="E105" s="246"/>
      <c r="F105" s="242"/>
      <c r="G105" s="243"/>
      <c r="H105" s="242"/>
      <c r="I105" s="243"/>
      <c r="J105" s="244">
        <f t="shared" si="7"/>
        <v>0</v>
      </c>
      <c r="K105" s="245">
        <f t="shared" si="7"/>
        <v>0</v>
      </c>
      <c r="L105" s="345"/>
    </row>
    <row r="106" spans="1:12" ht="13.5" thickBot="1">
      <c r="A106" s="344"/>
      <c r="B106" s="265">
        <v>689</v>
      </c>
      <c r="C106" s="268" t="s">
        <v>329</v>
      </c>
      <c r="D106" s="308"/>
      <c r="E106" s="310"/>
      <c r="F106" s="308"/>
      <c r="G106" s="309"/>
      <c r="H106" s="308"/>
      <c r="I106" s="309"/>
      <c r="J106" s="218">
        <f t="shared" si="7"/>
        <v>0</v>
      </c>
      <c r="K106" s="219">
        <f t="shared" si="7"/>
        <v>0</v>
      </c>
      <c r="L106" s="345"/>
    </row>
    <row r="107" spans="1:12" ht="13.5" thickBot="1">
      <c r="A107" s="344"/>
      <c r="B107" s="269"/>
      <c r="C107" s="194" t="s">
        <v>33</v>
      </c>
      <c r="D107" s="225">
        <f aca="true" t="shared" si="8" ref="D107:K107">SUM(D15:D17,D20,D23:D26,D29,D32:D34,D37,D40:D44,D47:D57,D59:D60,D63,D66:D68,D75,D82:D83,D86,D93:D103,D106)</f>
        <v>0</v>
      </c>
      <c r="E107" s="226">
        <f t="shared" si="8"/>
        <v>0</v>
      </c>
      <c r="F107" s="227">
        <f t="shared" si="8"/>
        <v>0</v>
      </c>
      <c r="G107" s="228">
        <f t="shared" si="8"/>
        <v>0</v>
      </c>
      <c r="H107" s="227">
        <f t="shared" si="8"/>
        <v>0</v>
      </c>
      <c r="I107" s="228">
        <f t="shared" si="8"/>
        <v>0</v>
      </c>
      <c r="J107" s="227">
        <f t="shared" si="8"/>
        <v>0</v>
      </c>
      <c r="K107" s="228">
        <f t="shared" si="8"/>
        <v>0</v>
      </c>
      <c r="L107" s="345"/>
    </row>
    <row r="108" spans="1:12" ht="13.5" thickBot="1">
      <c r="A108" s="344"/>
      <c r="B108" s="265"/>
      <c r="C108" s="194" t="s">
        <v>134</v>
      </c>
      <c r="D108" s="388"/>
      <c r="E108" s="389"/>
      <c r="F108" s="227">
        <f>IF(F156&gt;F107,F156-F107,)</f>
        <v>0</v>
      </c>
      <c r="G108" s="228">
        <f>IF(G156&gt;G107,G156-G107,)</f>
        <v>0</v>
      </c>
      <c r="H108" s="227">
        <f>IF(H156&gt;H107,H156-H107,)</f>
        <v>0</v>
      </c>
      <c r="I108" s="228">
        <f>IF(I156&gt;I107,I156-I107,)</f>
        <v>0</v>
      </c>
      <c r="J108" s="390"/>
      <c r="K108" s="391"/>
      <c r="L108" s="345"/>
    </row>
    <row r="109" spans="1:12" ht="13.5" thickBot="1">
      <c r="A109" s="344"/>
      <c r="B109" s="269"/>
      <c r="C109" s="194" t="s">
        <v>136</v>
      </c>
      <c r="D109" s="388"/>
      <c r="E109" s="389"/>
      <c r="F109" s="227">
        <f>F108+F107</f>
        <v>0</v>
      </c>
      <c r="G109" s="228">
        <f>G108+G107</f>
        <v>0</v>
      </c>
      <c r="H109" s="227">
        <f>H108+H107</f>
        <v>0</v>
      </c>
      <c r="I109" s="228">
        <f>I108+I107</f>
        <v>0</v>
      </c>
      <c r="J109" s="392"/>
      <c r="K109" s="393"/>
      <c r="L109" s="345"/>
    </row>
    <row r="110" spans="1:12" ht="12.75">
      <c r="A110" s="344"/>
      <c r="B110" s="269"/>
      <c r="C110" s="265" t="s">
        <v>239</v>
      </c>
      <c r="D110" s="269"/>
      <c r="E110" s="269"/>
      <c r="F110" s="269"/>
      <c r="G110" s="269"/>
      <c r="H110" s="269"/>
      <c r="I110" s="269"/>
      <c r="J110" s="269"/>
      <c r="K110" s="269"/>
      <c r="L110" s="345"/>
    </row>
    <row r="111" spans="1:12" ht="13.5" thickBot="1">
      <c r="A111" s="344"/>
      <c r="B111" s="269"/>
      <c r="C111" s="270" t="s">
        <v>43</v>
      </c>
      <c r="D111" s="269"/>
      <c r="E111" s="269"/>
      <c r="F111" s="269"/>
      <c r="G111" s="269"/>
      <c r="H111" s="269"/>
      <c r="I111" s="269"/>
      <c r="J111" s="269"/>
      <c r="K111" s="269"/>
      <c r="L111" s="345"/>
    </row>
    <row r="112" spans="1:12" s="346" customFormat="1" ht="12.75">
      <c r="A112" s="344"/>
      <c r="B112" s="698" t="s">
        <v>142</v>
      </c>
      <c r="C112" s="699" t="s">
        <v>4</v>
      </c>
      <c r="D112" s="703" t="s">
        <v>1</v>
      </c>
      <c r="E112" s="704"/>
      <c r="F112" s="682" t="s">
        <v>2</v>
      </c>
      <c r="G112" s="684"/>
      <c r="H112" s="682" t="s">
        <v>3</v>
      </c>
      <c r="I112" s="684"/>
      <c r="J112" s="701"/>
      <c r="K112" s="702"/>
      <c r="L112" s="345"/>
    </row>
    <row r="113" spans="1:15" ht="13.5" thickBot="1">
      <c r="A113" s="344"/>
      <c r="B113" s="698"/>
      <c r="C113" s="700"/>
      <c r="D113" s="394" t="str">
        <f>IF('Page de garde'!$D$4="","Prévu N","Prévu "&amp;'Page de garde'!$D$4)</f>
        <v>Prévu N</v>
      </c>
      <c r="E113" s="395" t="str">
        <f>IF('Page de garde'!$D$4="","Réel N","Réel "&amp;'Page de garde'!$D$4)</f>
        <v>Réel N</v>
      </c>
      <c r="F113" s="284" t="str">
        <f>IF('Page de garde'!$D$4="","Prévu N","Prévu "&amp;'Page de garde'!$D$4)</f>
        <v>Prévu N</v>
      </c>
      <c r="G113" s="285" t="str">
        <f>IF('Page de garde'!$D$4="","Réel N","Réel "&amp;'Page de garde'!$D$4)</f>
        <v>Réel N</v>
      </c>
      <c r="H113" s="284" t="str">
        <f>IF('Page de garde'!$D$4="","Prévu N","Prévu "&amp;'Page de garde'!$D$4)</f>
        <v>Prévu N</v>
      </c>
      <c r="I113" s="285" t="str">
        <f>IF('Page de garde'!$D$4="","Réel N","Réel "&amp;'Page de garde'!$D$4)</f>
        <v>Réel N</v>
      </c>
      <c r="J113" s="396"/>
      <c r="K113" s="397"/>
      <c r="L113" s="345"/>
      <c r="M113" s="346"/>
      <c r="N113" s="346"/>
      <c r="O113" s="346"/>
    </row>
    <row r="114" spans="1:15" ht="12.75">
      <c r="A114" s="344"/>
      <c r="B114" s="271"/>
      <c r="C114" s="43" t="s">
        <v>34</v>
      </c>
      <c r="D114" s="398"/>
      <c r="E114" s="399"/>
      <c r="F114" s="222">
        <f>SUM(F115:F116)+F126</f>
        <v>0</v>
      </c>
      <c r="G114" s="229">
        <f>SUM(G115:G116)+G126</f>
        <v>0</v>
      </c>
      <c r="H114" s="222">
        <f>SUM(H115:H116)+H126</f>
        <v>0</v>
      </c>
      <c r="I114" s="229">
        <f>SUM(I115:I116)+I126</f>
        <v>0</v>
      </c>
      <c r="J114" s="400"/>
      <c r="K114" s="401"/>
      <c r="L114" s="345"/>
      <c r="M114" s="352"/>
      <c r="N114" s="353"/>
      <c r="O114" s="346"/>
    </row>
    <row r="115" spans="1:15" ht="12.75">
      <c r="A115" s="344"/>
      <c r="B115" s="271">
        <v>732</v>
      </c>
      <c r="C115" s="440" t="s">
        <v>35</v>
      </c>
      <c r="D115" s="293"/>
      <c r="E115" s="294"/>
      <c r="F115" s="291"/>
      <c r="G115" s="296"/>
      <c r="H115" s="291"/>
      <c r="I115" s="296"/>
      <c r="J115" s="400"/>
      <c r="K115" s="401"/>
      <c r="L115" s="345"/>
      <c r="M115" s="352"/>
      <c r="N115" s="353"/>
      <c r="O115" s="346"/>
    </row>
    <row r="116" spans="1:15" ht="12.75">
      <c r="A116" s="344"/>
      <c r="B116" s="271">
        <v>735</v>
      </c>
      <c r="C116" s="440" t="s">
        <v>36</v>
      </c>
      <c r="D116" s="293"/>
      <c r="E116" s="294"/>
      <c r="F116" s="223">
        <f>SUM(F117:F125)</f>
        <v>0</v>
      </c>
      <c r="G116" s="224">
        <f>SUM(G117:G125)</f>
        <v>0</v>
      </c>
      <c r="H116" s="223">
        <f>SUM(H117:H125)</f>
        <v>0</v>
      </c>
      <c r="I116" s="224">
        <f>SUM(I117:I125)</f>
        <v>0</v>
      </c>
      <c r="J116" s="400"/>
      <c r="K116" s="401"/>
      <c r="L116" s="345"/>
      <c r="M116" s="630" t="str">
        <f>IF(OR(I117="",I117=0),"Vérification du forfait global soins:","")</f>
        <v>Vérification du forfait global soins:</v>
      </c>
      <c r="N116" s="353"/>
      <c r="O116" s="346"/>
    </row>
    <row r="117" spans="1:15" ht="25.5">
      <c r="A117" s="344"/>
      <c r="B117" s="44">
        <v>7351</v>
      </c>
      <c r="C117" s="45" t="str">
        <f>"Dont produits à la charge de l'assurance maladie (sauf 7351125)"&amp;" "&amp;M117</f>
        <v>Dont produits à la charge de l'assurance maladie (sauf 7351125) / CELLULE I117 DEVRAIT ETRE REMPLIE (exception à expliquer dans rapport financier et d'activité)</v>
      </c>
      <c r="D117" s="242"/>
      <c r="E117" s="243"/>
      <c r="F117" s="242"/>
      <c r="G117" s="243"/>
      <c r="H117" s="242"/>
      <c r="I117" s="243"/>
      <c r="J117" s="400"/>
      <c r="K117" s="401"/>
      <c r="L117" s="345"/>
      <c r="M117" s="631" t="str">
        <f>IF(OR(I117="",I117=0),"/ CELLULE I117 DEVRAIT ETRE REMPLIE (exception à expliquer dans rapport financier et d'activité)","")</f>
        <v>/ CELLULE I117 DEVRAIT ETRE REMPLIE (exception à expliquer dans rapport financier et d'activité)</v>
      </c>
      <c r="N117" s="353"/>
      <c r="O117" s="346"/>
    </row>
    <row r="118" spans="1:15" ht="12.75">
      <c r="A118" s="344"/>
      <c r="B118" s="44">
        <v>7351125</v>
      </c>
      <c r="C118" s="45" t="s">
        <v>278</v>
      </c>
      <c r="D118" s="242"/>
      <c r="E118" s="243"/>
      <c r="F118" s="242"/>
      <c r="G118" s="243"/>
      <c r="H118" s="242"/>
      <c r="I118" s="243"/>
      <c r="J118" s="400"/>
      <c r="K118" s="401"/>
      <c r="L118" s="345"/>
      <c r="M118" s="352"/>
      <c r="N118" s="353"/>
      <c r="O118" s="346"/>
    </row>
    <row r="119" spans="1:15" ht="12.75">
      <c r="A119" s="344"/>
      <c r="B119" s="44">
        <v>7352</v>
      </c>
      <c r="C119" s="45" t="s">
        <v>325</v>
      </c>
      <c r="D119" s="293"/>
      <c r="E119" s="294"/>
      <c r="F119" s="242"/>
      <c r="G119" s="243"/>
      <c r="H119" s="242"/>
      <c r="I119" s="243"/>
      <c r="J119" s="400"/>
      <c r="K119" s="401"/>
      <c r="L119" s="345"/>
      <c r="M119" s="630" t="str">
        <f>IF(OR(G120="",G120=0),"Vérification du forfait global dépendance à la charge du département (hors financements complémentaires):","")</f>
        <v>Vérification du forfait global dépendance à la charge du département (hors financements complémentaires):</v>
      </c>
      <c r="N119" s="353"/>
      <c r="O119" s="346"/>
    </row>
    <row r="120" spans="1:15" ht="38.25">
      <c r="A120" s="344"/>
      <c r="B120" s="44">
        <v>7352121</v>
      </c>
      <c r="C120" s="45" t="str">
        <f>"Dont part issue du résultat de l'équation tarifaire dépendance (c/7352121)"&amp;" "&amp;M120</f>
        <v>Dont part issue du résultat de l'équation tarifaire dépendance (c/7352121) / CELLULE G120 DEVRAIT ETRE REMPLIE (exception à expliquer dans rapport financier et d'activité)</v>
      </c>
      <c r="D120" s="293"/>
      <c r="E120" s="294"/>
      <c r="F120" s="242"/>
      <c r="G120" s="243"/>
      <c r="H120" s="240"/>
      <c r="I120" s="608"/>
      <c r="J120" s="400"/>
      <c r="K120" s="401"/>
      <c r="L120" s="345"/>
      <c r="M120" s="631" t="str">
        <f>IF(OR(G120="",G120=0),"/ CELLULE G120 DEVRAIT ETRE REMPLIE (exception à expliquer dans rapport financier et d'activité)","")</f>
        <v>/ CELLULE G120 DEVRAIT ETRE REMPLIE (exception à expliquer dans rapport financier et d'activité)</v>
      </c>
      <c r="N120" s="353"/>
      <c r="O120" s="346"/>
    </row>
    <row r="121" spans="1:15" ht="12.75">
      <c r="A121" s="344"/>
      <c r="B121" s="44">
        <v>7352122</v>
      </c>
      <c r="C121" s="45" t="s">
        <v>276</v>
      </c>
      <c r="D121" s="293"/>
      <c r="E121" s="294"/>
      <c r="F121" s="242"/>
      <c r="G121" s="243"/>
      <c r="H121" s="240"/>
      <c r="I121" s="608"/>
      <c r="J121" s="400"/>
      <c r="K121" s="401"/>
      <c r="L121" s="345"/>
      <c r="M121" s="352"/>
      <c r="N121" s="353"/>
      <c r="O121" s="346"/>
    </row>
    <row r="122" spans="1:15" ht="12.75">
      <c r="A122" s="344"/>
      <c r="B122" s="44">
        <v>7352282</v>
      </c>
      <c r="C122" s="45" t="s">
        <v>337</v>
      </c>
      <c r="D122" s="293"/>
      <c r="E122" s="294"/>
      <c r="F122" s="242"/>
      <c r="G122" s="243"/>
      <c r="H122" s="240"/>
      <c r="I122" s="608"/>
      <c r="J122" s="400"/>
      <c r="K122" s="401"/>
      <c r="L122" s="345"/>
      <c r="M122" s="352"/>
      <c r="N122" s="353"/>
      <c r="O122" s="346"/>
    </row>
    <row r="123" spans="1:15" ht="12.75">
      <c r="A123" s="628"/>
      <c r="B123" s="44">
        <v>7353</v>
      </c>
      <c r="C123" s="45" t="s">
        <v>279</v>
      </c>
      <c r="D123" s="293"/>
      <c r="E123" s="294"/>
      <c r="F123" s="242"/>
      <c r="G123" s="243"/>
      <c r="H123" s="242"/>
      <c r="I123" s="243"/>
      <c r="J123" s="400"/>
      <c r="K123" s="401"/>
      <c r="L123" s="345"/>
      <c r="M123" s="630" t="str">
        <f>IF(OR(G124="",G124=0),"Vérification des participations des usagers relatives à la dépendance:","")</f>
        <v>Vérification des participations des usagers relatives à la dépendance:</v>
      </c>
      <c r="N123" s="353"/>
      <c r="O123" s="346"/>
    </row>
    <row r="124" spans="1:15" ht="25.5">
      <c r="A124" s="344"/>
      <c r="B124" s="44">
        <v>73532</v>
      </c>
      <c r="C124" s="45" t="str">
        <f>"Dont part afférente à la dépendance (hébergement permanent)"&amp;" "&amp;M124</f>
        <v>Dont part afférente à la dépendance (hébergement permanent) / CELLULE G124 DEVRAIT ETRE REMPLIE (exception à expliquer dans rapport financier et d'activité)</v>
      </c>
      <c r="D124" s="293"/>
      <c r="E124" s="294"/>
      <c r="F124" s="242"/>
      <c r="G124" s="243"/>
      <c r="H124" s="240"/>
      <c r="I124" s="608"/>
      <c r="J124" s="400"/>
      <c r="K124" s="401"/>
      <c r="L124" s="345"/>
      <c r="M124" s="631" t="str">
        <f>IF(OR(G124="",G124=0,),"/ CELLULE G124 DEVRAIT ETRE REMPLIE (exception à expliquer dans rapport financier et d'activité)","")</f>
        <v>/ CELLULE G124 DEVRAIT ETRE REMPLIE (exception à expliquer dans rapport financier et d'activité)</v>
      </c>
      <c r="N124" s="353"/>
      <c r="O124" s="346"/>
    </row>
    <row r="125" spans="1:15" ht="12.75">
      <c r="A125" s="344"/>
      <c r="B125" s="44">
        <v>7358</v>
      </c>
      <c r="C125" s="45" t="s">
        <v>280</v>
      </c>
      <c r="D125" s="293"/>
      <c r="E125" s="294"/>
      <c r="F125" s="242"/>
      <c r="G125" s="243"/>
      <c r="H125" s="242"/>
      <c r="I125" s="243"/>
      <c r="J125" s="400"/>
      <c r="K125" s="401"/>
      <c r="L125" s="345"/>
      <c r="M125" s="352"/>
      <c r="N125" s="353"/>
      <c r="O125" s="346"/>
    </row>
    <row r="126" spans="1:15" ht="12.75">
      <c r="A126" s="344"/>
      <c r="B126" s="271">
        <v>738</v>
      </c>
      <c r="C126" s="440" t="s">
        <v>37</v>
      </c>
      <c r="D126" s="293"/>
      <c r="E126" s="294"/>
      <c r="F126" s="291"/>
      <c r="G126" s="296"/>
      <c r="H126" s="291"/>
      <c r="I126" s="296"/>
      <c r="J126" s="400"/>
      <c r="K126" s="401"/>
      <c r="L126" s="345"/>
      <c r="M126" s="354"/>
      <c r="N126" s="355"/>
      <c r="O126" s="346"/>
    </row>
    <row r="127" spans="1:15" ht="12.75">
      <c r="A127" s="344"/>
      <c r="B127" s="271"/>
      <c r="C127" s="46" t="s">
        <v>38</v>
      </c>
      <c r="D127" s="398"/>
      <c r="E127" s="399"/>
      <c r="F127" s="222">
        <f>SUM(F128:F138)</f>
        <v>0</v>
      </c>
      <c r="G127" s="229">
        <f>SUM(G128:G138)</f>
        <v>0</v>
      </c>
      <c r="H127" s="222">
        <f>SUM(H128:H138)</f>
        <v>0</v>
      </c>
      <c r="I127" s="229">
        <f>SUM(I128:I138)</f>
        <v>0</v>
      </c>
      <c r="J127" s="400"/>
      <c r="K127" s="401"/>
      <c r="L127" s="345"/>
      <c r="M127" s="354"/>
      <c r="N127" s="355"/>
      <c r="O127" s="346"/>
    </row>
    <row r="128" spans="1:15" ht="12.75">
      <c r="A128" s="344"/>
      <c r="B128" s="271">
        <v>70</v>
      </c>
      <c r="C128" s="272" t="s">
        <v>148</v>
      </c>
      <c r="D128" s="293"/>
      <c r="E128" s="294"/>
      <c r="F128" s="291"/>
      <c r="G128" s="296"/>
      <c r="H128" s="291"/>
      <c r="I128" s="296"/>
      <c r="J128" s="400"/>
      <c r="K128" s="401"/>
      <c r="L128" s="345"/>
      <c r="M128" s="352"/>
      <c r="N128" s="353"/>
      <c r="O128" s="346"/>
    </row>
    <row r="129" spans="1:15" ht="12.75">
      <c r="A129" s="344"/>
      <c r="B129" s="271">
        <v>71</v>
      </c>
      <c r="C129" s="272" t="s">
        <v>118</v>
      </c>
      <c r="D129" s="293"/>
      <c r="E129" s="294"/>
      <c r="F129" s="291"/>
      <c r="G129" s="296"/>
      <c r="H129" s="291"/>
      <c r="I129" s="296"/>
      <c r="J129" s="400"/>
      <c r="K129" s="401"/>
      <c r="L129" s="345"/>
      <c r="M129" s="352"/>
      <c r="N129" s="353"/>
      <c r="O129" s="346"/>
    </row>
    <row r="130" spans="1:15" ht="12.75">
      <c r="A130" s="344"/>
      <c r="B130" s="271">
        <v>72</v>
      </c>
      <c r="C130" s="272" t="s">
        <v>94</v>
      </c>
      <c r="D130" s="293"/>
      <c r="E130" s="294"/>
      <c r="F130" s="291"/>
      <c r="G130" s="296"/>
      <c r="H130" s="291"/>
      <c r="I130" s="296"/>
      <c r="J130" s="400"/>
      <c r="K130" s="401"/>
      <c r="L130" s="345"/>
      <c r="M130" s="352"/>
      <c r="N130" s="353"/>
      <c r="O130" s="346"/>
    </row>
    <row r="131" spans="1:15" ht="12.75">
      <c r="A131" s="344"/>
      <c r="B131" s="271">
        <v>74</v>
      </c>
      <c r="C131" s="272" t="s">
        <v>95</v>
      </c>
      <c r="D131" s="293"/>
      <c r="E131" s="294"/>
      <c r="F131" s="291"/>
      <c r="G131" s="296"/>
      <c r="H131" s="291"/>
      <c r="I131" s="296"/>
      <c r="J131" s="400"/>
      <c r="K131" s="401"/>
      <c r="L131" s="345"/>
      <c r="M131" s="356"/>
      <c r="N131" s="357"/>
      <c r="O131" s="346"/>
    </row>
    <row r="132" spans="1:13" ht="12.75">
      <c r="A132" s="344"/>
      <c r="B132" s="271">
        <v>75</v>
      </c>
      <c r="C132" s="272" t="s">
        <v>96</v>
      </c>
      <c r="D132" s="293"/>
      <c r="E132" s="294"/>
      <c r="F132" s="291"/>
      <c r="G132" s="296"/>
      <c r="H132" s="291"/>
      <c r="I132" s="296"/>
      <c r="J132" s="400"/>
      <c r="K132" s="401"/>
      <c r="L132" s="345"/>
      <c r="M132" s="358"/>
    </row>
    <row r="133" spans="1:13" ht="12.75">
      <c r="A133" s="344"/>
      <c r="B133" s="271">
        <v>603</v>
      </c>
      <c r="C133" s="272" t="s">
        <v>97</v>
      </c>
      <c r="D133" s="398"/>
      <c r="E133" s="399"/>
      <c r="F133" s="319"/>
      <c r="G133" s="290"/>
      <c r="H133" s="319"/>
      <c r="I133" s="290"/>
      <c r="J133" s="400"/>
      <c r="K133" s="401"/>
      <c r="L133" s="345"/>
      <c r="M133" s="358"/>
    </row>
    <row r="134" spans="1:13" ht="12.75">
      <c r="A134" s="344"/>
      <c r="B134" s="271" t="s">
        <v>189</v>
      </c>
      <c r="C134" s="272" t="s">
        <v>281</v>
      </c>
      <c r="D134" s="398"/>
      <c r="E134" s="399"/>
      <c r="F134" s="319"/>
      <c r="G134" s="290"/>
      <c r="H134" s="319"/>
      <c r="I134" s="290"/>
      <c r="J134" s="400"/>
      <c r="K134" s="401"/>
      <c r="L134" s="345"/>
      <c r="M134" s="358"/>
    </row>
    <row r="135" spans="1:13" ht="12.75">
      <c r="A135" s="344"/>
      <c r="B135" s="271" t="s">
        <v>190</v>
      </c>
      <c r="C135" s="272" t="s">
        <v>191</v>
      </c>
      <c r="D135" s="398"/>
      <c r="E135" s="399"/>
      <c r="F135" s="319"/>
      <c r="G135" s="290"/>
      <c r="H135" s="319"/>
      <c r="I135" s="290"/>
      <c r="J135" s="400"/>
      <c r="K135" s="401"/>
      <c r="L135" s="345"/>
      <c r="M135" s="358"/>
    </row>
    <row r="136" spans="1:13" ht="12.75">
      <c r="A136" s="344"/>
      <c r="B136" s="271" t="s">
        <v>102</v>
      </c>
      <c r="C136" s="272" t="s">
        <v>192</v>
      </c>
      <c r="D136" s="398"/>
      <c r="E136" s="399"/>
      <c r="F136" s="319"/>
      <c r="G136" s="290"/>
      <c r="H136" s="319"/>
      <c r="I136" s="290"/>
      <c r="J136" s="400"/>
      <c r="K136" s="401"/>
      <c r="L136" s="345"/>
      <c r="M136" s="358"/>
    </row>
    <row r="137" spans="1:13" ht="12.75">
      <c r="A137" s="344"/>
      <c r="B137" s="271">
        <v>6489</v>
      </c>
      <c r="C137" s="272" t="s">
        <v>104</v>
      </c>
      <c r="D137" s="398"/>
      <c r="E137" s="399"/>
      <c r="F137" s="319"/>
      <c r="G137" s="290"/>
      <c r="H137" s="319"/>
      <c r="I137" s="290"/>
      <c r="J137" s="400"/>
      <c r="K137" s="401"/>
      <c r="L137" s="345"/>
      <c r="M137" s="358"/>
    </row>
    <row r="138" spans="1:13" ht="12.75">
      <c r="A138" s="344"/>
      <c r="B138" s="271">
        <v>6611</v>
      </c>
      <c r="C138" s="272" t="s">
        <v>137</v>
      </c>
      <c r="D138" s="398"/>
      <c r="E138" s="399"/>
      <c r="F138" s="319"/>
      <c r="G138" s="290"/>
      <c r="H138" s="319"/>
      <c r="I138" s="290"/>
      <c r="J138" s="400"/>
      <c r="K138" s="401"/>
      <c r="L138" s="345"/>
      <c r="M138" s="358"/>
    </row>
    <row r="139" spans="1:13" ht="12.75">
      <c r="A139" s="344"/>
      <c r="B139" s="271"/>
      <c r="C139" s="47" t="s">
        <v>193</v>
      </c>
      <c r="D139" s="398"/>
      <c r="E139" s="399"/>
      <c r="F139" s="222">
        <f>SUM(F140:F155)-F152-F153</f>
        <v>0</v>
      </c>
      <c r="G139" s="229">
        <f>SUM(G140:G155)-G152-G153</f>
        <v>0</v>
      </c>
      <c r="H139" s="222">
        <f>SUM(H140:H155)-H152-H153</f>
        <v>0</v>
      </c>
      <c r="I139" s="229">
        <f>SUM(I140:I155)-I152-I153</f>
        <v>0</v>
      </c>
      <c r="J139" s="400"/>
      <c r="K139" s="401"/>
      <c r="L139" s="345"/>
      <c r="M139" s="358"/>
    </row>
    <row r="140" spans="1:13" ht="12.75">
      <c r="A140" s="344"/>
      <c r="B140" s="271">
        <v>76</v>
      </c>
      <c r="C140" s="272" t="s">
        <v>105</v>
      </c>
      <c r="D140" s="293"/>
      <c r="E140" s="294"/>
      <c r="F140" s="291"/>
      <c r="G140" s="296"/>
      <c r="H140" s="291"/>
      <c r="I140" s="296"/>
      <c r="J140" s="400"/>
      <c r="K140" s="401"/>
      <c r="L140" s="345"/>
      <c r="M140" s="358"/>
    </row>
    <row r="141" spans="1:13" ht="12.75">
      <c r="A141" s="344"/>
      <c r="B141" s="271">
        <v>771</v>
      </c>
      <c r="C141" s="273" t="s">
        <v>107</v>
      </c>
      <c r="D141" s="293"/>
      <c r="E141" s="294"/>
      <c r="F141" s="291"/>
      <c r="G141" s="296"/>
      <c r="H141" s="291"/>
      <c r="I141" s="296"/>
      <c r="J141" s="400"/>
      <c r="K141" s="401"/>
      <c r="L141" s="345"/>
      <c r="M141" s="358"/>
    </row>
    <row r="142" spans="1:13" ht="25.5">
      <c r="A142" s="344"/>
      <c r="B142" s="271">
        <v>773</v>
      </c>
      <c r="C142" s="273" t="s">
        <v>108</v>
      </c>
      <c r="D142" s="293"/>
      <c r="E142" s="294"/>
      <c r="F142" s="291"/>
      <c r="G142" s="296"/>
      <c r="H142" s="291"/>
      <c r="I142" s="296"/>
      <c r="J142" s="400"/>
      <c r="K142" s="401"/>
      <c r="L142" s="345"/>
      <c r="M142" s="358"/>
    </row>
    <row r="143" spans="1:13" ht="12.75">
      <c r="A143" s="344"/>
      <c r="B143" s="271">
        <v>775</v>
      </c>
      <c r="C143" s="273" t="s">
        <v>240</v>
      </c>
      <c r="D143" s="293"/>
      <c r="E143" s="294"/>
      <c r="F143" s="291"/>
      <c r="G143" s="296"/>
      <c r="H143" s="291"/>
      <c r="I143" s="296"/>
      <c r="J143" s="400"/>
      <c r="K143" s="401"/>
      <c r="L143" s="345"/>
      <c r="M143" s="358"/>
    </row>
    <row r="144" spans="1:13" ht="12.75">
      <c r="A144" s="344"/>
      <c r="B144" s="271">
        <v>777</v>
      </c>
      <c r="C144" s="273" t="s">
        <v>194</v>
      </c>
      <c r="D144" s="293"/>
      <c r="E144" s="294"/>
      <c r="F144" s="291"/>
      <c r="G144" s="296"/>
      <c r="H144" s="291"/>
      <c r="I144" s="296"/>
      <c r="J144" s="400"/>
      <c r="K144" s="401"/>
      <c r="L144" s="345"/>
      <c r="M144" s="358"/>
    </row>
    <row r="145" spans="1:13" ht="12.75">
      <c r="A145" s="344"/>
      <c r="B145" s="274">
        <v>778</v>
      </c>
      <c r="C145" s="273" t="s">
        <v>241</v>
      </c>
      <c r="D145" s="293"/>
      <c r="E145" s="294"/>
      <c r="F145" s="291"/>
      <c r="G145" s="296"/>
      <c r="H145" s="291"/>
      <c r="I145" s="296"/>
      <c r="J145" s="400"/>
      <c r="K145" s="401"/>
      <c r="L145" s="345"/>
      <c r="M145" s="358"/>
    </row>
    <row r="146" spans="1:13" ht="12.75">
      <c r="A146" s="344"/>
      <c r="B146" s="274">
        <v>7811</v>
      </c>
      <c r="C146" s="273" t="s">
        <v>110</v>
      </c>
      <c r="D146" s="293"/>
      <c r="E146" s="294"/>
      <c r="F146" s="291"/>
      <c r="G146" s="296"/>
      <c r="H146" s="291"/>
      <c r="I146" s="296"/>
      <c r="J146" s="400"/>
      <c r="K146" s="401"/>
      <c r="L146" s="345"/>
      <c r="M146" s="358"/>
    </row>
    <row r="147" spans="1:13" ht="12.75">
      <c r="A147" s="344"/>
      <c r="B147" s="274">
        <v>7815</v>
      </c>
      <c r="C147" s="273" t="s">
        <v>111</v>
      </c>
      <c r="D147" s="293"/>
      <c r="E147" s="294"/>
      <c r="F147" s="291"/>
      <c r="G147" s="296"/>
      <c r="H147" s="291"/>
      <c r="I147" s="296"/>
      <c r="J147" s="400"/>
      <c r="K147" s="401"/>
      <c r="L147" s="345"/>
      <c r="M147" s="358"/>
    </row>
    <row r="148" spans="1:13" ht="12.75">
      <c r="A148" s="344"/>
      <c r="B148" s="274">
        <v>7816</v>
      </c>
      <c r="C148" s="273" t="s">
        <v>112</v>
      </c>
      <c r="D148" s="293"/>
      <c r="E148" s="294"/>
      <c r="F148" s="291"/>
      <c r="G148" s="296"/>
      <c r="H148" s="291"/>
      <c r="I148" s="296"/>
      <c r="J148" s="400"/>
      <c r="K148" s="401"/>
      <c r="L148" s="345"/>
      <c r="M148" s="358"/>
    </row>
    <row r="149" spans="1:13" ht="12.75">
      <c r="A149" s="344"/>
      <c r="B149" s="274">
        <v>7817</v>
      </c>
      <c r="C149" s="273" t="s">
        <v>113</v>
      </c>
      <c r="D149" s="293"/>
      <c r="E149" s="294"/>
      <c r="F149" s="291"/>
      <c r="G149" s="296"/>
      <c r="H149" s="291"/>
      <c r="I149" s="296"/>
      <c r="J149" s="400"/>
      <c r="K149" s="401"/>
      <c r="L149" s="345"/>
      <c r="M149" s="358"/>
    </row>
    <row r="150" spans="1:13" ht="12.75">
      <c r="A150" s="344"/>
      <c r="B150" s="274">
        <v>786</v>
      </c>
      <c r="C150" s="273" t="s">
        <v>114</v>
      </c>
      <c r="D150" s="293"/>
      <c r="E150" s="294"/>
      <c r="F150" s="291"/>
      <c r="G150" s="296"/>
      <c r="H150" s="291"/>
      <c r="I150" s="296"/>
      <c r="J150" s="400"/>
      <c r="K150" s="401"/>
      <c r="L150" s="345"/>
      <c r="M150" s="358"/>
    </row>
    <row r="151" spans="1:13" ht="12.75">
      <c r="A151" s="344"/>
      <c r="B151" s="274">
        <v>787</v>
      </c>
      <c r="C151" s="273" t="s">
        <v>242</v>
      </c>
      <c r="D151" s="293"/>
      <c r="E151" s="294"/>
      <c r="F151" s="291"/>
      <c r="G151" s="296"/>
      <c r="H151" s="291"/>
      <c r="I151" s="296"/>
      <c r="J151" s="400"/>
      <c r="K151" s="401"/>
      <c r="L151" s="345"/>
      <c r="M151" s="358"/>
    </row>
    <row r="152" spans="1:13" ht="25.5">
      <c r="A152" s="344"/>
      <c r="B152" s="275">
        <v>78741</v>
      </c>
      <c r="C152" s="276" t="s">
        <v>39</v>
      </c>
      <c r="D152" s="293"/>
      <c r="E152" s="294"/>
      <c r="F152" s="242"/>
      <c r="G152" s="243"/>
      <c r="H152" s="242"/>
      <c r="I152" s="243"/>
      <c r="J152" s="400"/>
      <c r="K152" s="401"/>
      <c r="L152" s="345"/>
      <c r="M152" s="358"/>
    </row>
    <row r="153" spans="1:13" ht="12.75">
      <c r="A153" s="344"/>
      <c r="B153" s="275">
        <v>78742</v>
      </c>
      <c r="C153" s="45" t="s">
        <v>40</v>
      </c>
      <c r="D153" s="293"/>
      <c r="E153" s="294"/>
      <c r="F153" s="242"/>
      <c r="G153" s="243"/>
      <c r="H153" s="242"/>
      <c r="I153" s="243"/>
      <c r="J153" s="400"/>
      <c r="K153" s="401"/>
      <c r="L153" s="345"/>
      <c r="M153" s="358"/>
    </row>
    <row r="154" spans="1:13" ht="12.75">
      <c r="A154" s="344"/>
      <c r="B154" s="274">
        <v>789</v>
      </c>
      <c r="C154" s="440" t="s">
        <v>338</v>
      </c>
      <c r="D154" s="293"/>
      <c r="E154" s="294"/>
      <c r="F154" s="291"/>
      <c r="G154" s="296"/>
      <c r="H154" s="291"/>
      <c r="I154" s="296"/>
      <c r="J154" s="400"/>
      <c r="K154" s="401"/>
      <c r="L154" s="345"/>
      <c r="M154" s="358"/>
    </row>
    <row r="155" spans="1:13" ht="13.5" thickBot="1">
      <c r="A155" s="344"/>
      <c r="B155" s="274">
        <v>79</v>
      </c>
      <c r="C155" s="277" t="s">
        <v>115</v>
      </c>
      <c r="D155" s="305"/>
      <c r="E155" s="307"/>
      <c r="F155" s="308"/>
      <c r="G155" s="309"/>
      <c r="H155" s="308"/>
      <c r="I155" s="309"/>
      <c r="J155" s="400"/>
      <c r="K155" s="401"/>
      <c r="L155" s="345"/>
      <c r="M155" s="358"/>
    </row>
    <row r="156" spans="1:13" ht="13.5" thickBot="1">
      <c r="A156" s="344"/>
      <c r="B156" s="278"/>
      <c r="C156" s="279" t="s">
        <v>41</v>
      </c>
      <c r="D156" s="388"/>
      <c r="E156" s="389"/>
      <c r="F156" s="227">
        <f>F114+F127+F139</f>
        <v>0</v>
      </c>
      <c r="G156" s="228">
        <f>G114+G127+G139</f>
        <v>0</v>
      </c>
      <c r="H156" s="227">
        <f>H114+H127+H139</f>
        <v>0</v>
      </c>
      <c r="I156" s="228">
        <f>I114+I127+I139</f>
        <v>0</v>
      </c>
      <c r="J156" s="402"/>
      <c r="K156" s="403"/>
      <c r="L156" s="345"/>
      <c r="M156" s="359"/>
    </row>
    <row r="157" spans="1:13" ht="13.5" thickBot="1">
      <c r="A157" s="344"/>
      <c r="B157" s="265"/>
      <c r="C157" s="193" t="s">
        <v>135</v>
      </c>
      <c r="D157" s="388"/>
      <c r="E157" s="389"/>
      <c r="F157" s="227">
        <f>IF(F156&gt;F107,,-F156+F107)</f>
        <v>0</v>
      </c>
      <c r="G157" s="228">
        <f>IF(G156&gt;G107,,-G156+G107)</f>
        <v>0</v>
      </c>
      <c r="H157" s="227">
        <f>IF(H156&gt;H107,,-H156+H107)</f>
        <v>0</v>
      </c>
      <c r="I157" s="228">
        <f>IF(I156&gt;I107,,-I156+I107)</f>
        <v>0</v>
      </c>
      <c r="J157" s="400"/>
      <c r="K157" s="401"/>
      <c r="L157" s="345"/>
      <c r="M157" s="359"/>
    </row>
    <row r="158" spans="1:13" ht="13.5" thickBot="1">
      <c r="A158" s="344"/>
      <c r="B158" s="269"/>
      <c r="C158" s="193" t="s">
        <v>136</v>
      </c>
      <c r="D158" s="388"/>
      <c r="E158" s="389"/>
      <c r="F158" s="227">
        <f>F156+F157</f>
        <v>0</v>
      </c>
      <c r="G158" s="228">
        <f>G156+G157</f>
        <v>0</v>
      </c>
      <c r="H158" s="227">
        <f>H156+H157</f>
        <v>0</v>
      </c>
      <c r="I158" s="228">
        <f>I156+I157</f>
        <v>0</v>
      </c>
      <c r="J158" s="402"/>
      <c r="K158" s="403"/>
      <c r="L158" s="345"/>
      <c r="M158" s="359"/>
    </row>
    <row r="159" spans="1:13" s="346" customFormat="1" ht="13.5" thickBot="1">
      <c r="A159" s="344"/>
      <c r="B159" s="280"/>
      <c r="C159" s="281"/>
      <c r="D159" s="281"/>
      <c r="E159" s="281"/>
      <c r="F159" s="33"/>
      <c r="G159" s="33"/>
      <c r="H159" s="33"/>
      <c r="I159" s="33"/>
      <c r="J159" s="33"/>
      <c r="K159" s="33"/>
      <c r="L159" s="345"/>
      <c r="M159" s="359"/>
    </row>
    <row r="160" spans="1:13" ht="12.75">
      <c r="A160" s="344"/>
      <c r="B160" s="280"/>
      <c r="C160" s="255" t="s">
        <v>209</v>
      </c>
      <c r="D160" s="609"/>
      <c r="E160" s="610"/>
      <c r="F160" s="323"/>
      <c r="G160" s="324"/>
      <c r="H160" s="323"/>
      <c r="I160" s="324"/>
      <c r="J160" s="400"/>
      <c r="K160" s="401"/>
      <c r="L160" s="345"/>
      <c r="M160" s="359"/>
    </row>
    <row r="161" spans="1:13" ht="13.5" thickBot="1">
      <c r="A161" s="344"/>
      <c r="B161" s="280"/>
      <c r="C161" s="256" t="s">
        <v>210</v>
      </c>
      <c r="D161" s="611"/>
      <c r="E161" s="612"/>
      <c r="F161" s="327"/>
      <c r="G161" s="328"/>
      <c r="H161" s="327"/>
      <c r="I161" s="328"/>
      <c r="J161" s="400"/>
      <c r="K161" s="401"/>
      <c r="L161" s="345"/>
      <c r="M161" s="359"/>
    </row>
    <row r="162" spans="1:13" s="346" customFormat="1" ht="13.5" thickBot="1">
      <c r="A162" s="360"/>
      <c r="B162" s="361"/>
      <c r="C162" s="362"/>
      <c r="D162" s="362"/>
      <c r="E162" s="362"/>
      <c r="F162" s="363"/>
      <c r="G162" s="363"/>
      <c r="H162" s="363"/>
      <c r="I162" s="363"/>
      <c r="J162" s="363"/>
      <c r="K162" s="363"/>
      <c r="L162" s="364"/>
      <c r="M162" s="359"/>
    </row>
    <row r="163" spans="2:13" s="346" customFormat="1" ht="12.75">
      <c r="B163" s="365"/>
      <c r="C163" s="366"/>
      <c r="D163" s="367"/>
      <c r="E163" s="367"/>
      <c r="F163" s="353"/>
      <c r="G163" s="353"/>
      <c r="H163" s="353"/>
      <c r="I163" s="353"/>
      <c r="M163" s="359"/>
    </row>
    <row r="164" spans="2:13" s="346" customFormat="1" ht="12.75">
      <c r="B164" s="352"/>
      <c r="C164" s="366"/>
      <c r="D164" s="367"/>
      <c r="E164" s="367"/>
      <c r="F164" s="353"/>
      <c r="G164" s="353"/>
      <c r="H164" s="353"/>
      <c r="I164" s="353"/>
      <c r="M164" s="359"/>
    </row>
    <row r="165" spans="13:14" ht="12.75">
      <c r="M165" s="370"/>
      <c r="N165" s="346"/>
    </row>
    <row r="166" spans="13:14" ht="12.75">
      <c r="M166" s="48"/>
      <c r="N166" s="346"/>
    </row>
    <row r="167" spans="13:14" ht="12.75">
      <c r="M167" s="371"/>
      <c r="N167" s="346"/>
    </row>
    <row r="168" spans="13:14" ht="12.75">
      <c r="M168" s="372"/>
      <c r="N168" s="346"/>
    </row>
    <row r="169" spans="13:14" ht="12.75">
      <c r="M169" s="372"/>
      <c r="N169" s="346"/>
    </row>
    <row r="170" spans="13:14" ht="12.75">
      <c r="M170" s="372"/>
      <c r="N170" s="346"/>
    </row>
    <row r="171" spans="13:14" ht="12.75">
      <c r="M171" s="373"/>
      <c r="N171" s="346"/>
    </row>
    <row r="172" spans="13:14" ht="12.75">
      <c r="M172" s="372"/>
      <c r="N172" s="346"/>
    </row>
    <row r="173" spans="13:14" ht="12.75">
      <c r="M173" s="372"/>
      <c r="N173" s="346"/>
    </row>
    <row r="174" spans="3:14" ht="12.75">
      <c r="C174" s="374"/>
      <c r="D174" s="346"/>
      <c r="E174" s="346"/>
      <c r="F174" s="375"/>
      <c r="G174" s="49"/>
      <c r="H174" s="353"/>
      <c r="I174" s="353"/>
      <c r="N174" s="346"/>
    </row>
    <row r="175" spans="3:14" ht="12.75">
      <c r="C175" s="374"/>
      <c r="D175" s="346"/>
      <c r="E175" s="346"/>
      <c r="F175" s="375"/>
      <c r="G175" s="49"/>
      <c r="H175" s="353"/>
      <c r="I175" s="353"/>
      <c r="N175" s="346"/>
    </row>
    <row r="176" spans="3:14" ht="12.75">
      <c r="C176" s="374"/>
      <c r="D176" s="346"/>
      <c r="E176" s="346"/>
      <c r="F176" s="375"/>
      <c r="G176" s="49"/>
      <c r="H176" s="353"/>
      <c r="I176" s="353"/>
      <c r="N176" s="346"/>
    </row>
    <row r="177" spans="3:9" ht="12.75">
      <c r="C177" s="374"/>
      <c r="D177" s="346"/>
      <c r="E177" s="346"/>
      <c r="F177" s="376"/>
      <c r="G177" s="49"/>
      <c r="H177" s="353"/>
      <c r="I177" s="353"/>
    </row>
    <row r="178" spans="3:9" ht="12.75">
      <c r="C178" s="374"/>
      <c r="D178" s="346"/>
      <c r="E178" s="346"/>
      <c r="F178" s="375"/>
      <c r="G178" s="49"/>
      <c r="H178" s="353"/>
      <c r="I178" s="353"/>
    </row>
    <row r="179" spans="3:9" ht="12.75">
      <c r="C179" s="374"/>
      <c r="D179" s="346"/>
      <c r="E179" s="346"/>
      <c r="F179" s="375"/>
      <c r="G179" s="49"/>
      <c r="H179" s="353"/>
      <c r="I179" s="353"/>
    </row>
    <row r="180" spans="3:9" ht="12.75">
      <c r="C180" s="374"/>
      <c r="D180" s="346"/>
      <c r="E180" s="346"/>
      <c r="F180" s="375"/>
      <c r="G180" s="49"/>
      <c r="H180" s="353"/>
      <c r="I180" s="353"/>
    </row>
    <row r="181" spans="3:9" ht="12.75">
      <c r="C181" s="374"/>
      <c r="D181" s="346"/>
      <c r="E181" s="346"/>
      <c r="F181" s="375"/>
      <c r="G181" s="49"/>
      <c r="H181" s="353"/>
      <c r="I181" s="353"/>
    </row>
    <row r="182" spans="3:9" ht="12.75">
      <c r="C182" s="374"/>
      <c r="D182" s="346"/>
      <c r="E182" s="346"/>
      <c r="F182" s="375"/>
      <c r="G182" s="49"/>
      <c r="H182" s="353"/>
      <c r="I182" s="353"/>
    </row>
    <row r="183" spans="3:9" ht="12.75">
      <c r="C183" s="374"/>
      <c r="D183" s="346"/>
      <c r="E183" s="346"/>
      <c r="F183" s="375"/>
      <c r="G183" s="49"/>
      <c r="H183" s="353"/>
      <c r="I183" s="353"/>
    </row>
    <row r="184" spans="3:9" ht="12.75">
      <c r="C184" s="374"/>
      <c r="D184" s="346"/>
      <c r="E184" s="346"/>
      <c r="F184" s="375"/>
      <c r="G184" s="49"/>
      <c r="H184" s="353"/>
      <c r="I184" s="353"/>
    </row>
    <row r="185" spans="3:9" ht="12.75">
      <c r="C185" s="374"/>
      <c r="D185" s="346"/>
      <c r="E185" s="346"/>
      <c r="F185" s="375"/>
      <c r="G185" s="49"/>
      <c r="H185" s="353"/>
      <c r="I185" s="353"/>
    </row>
    <row r="186" spans="3:9" ht="12.75">
      <c r="C186" s="374"/>
      <c r="D186" s="346"/>
      <c r="E186" s="346"/>
      <c r="F186" s="375"/>
      <c r="G186" s="49"/>
      <c r="H186" s="353"/>
      <c r="I186" s="353"/>
    </row>
    <row r="187" spans="3:9" ht="12.75">
      <c r="C187" s="374"/>
      <c r="D187" s="346"/>
      <c r="E187" s="346"/>
      <c r="F187" s="375"/>
      <c r="G187" s="49"/>
      <c r="H187" s="353"/>
      <c r="I187" s="353"/>
    </row>
    <row r="188" spans="3:9" ht="12.75">
      <c r="C188" s="374"/>
      <c r="D188" s="346"/>
      <c r="E188" s="346"/>
      <c r="F188" s="375"/>
      <c r="G188" s="49"/>
      <c r="H188" s="353"/>
      <c r="I188" s="353"/>
    </row>
    <row r="189" spans="3:9" ht="12.75">
      <c r="C189" s="374"/>
      <c r="D189" s="346"/>
      <c r="E189" s="346"/>
      <c r="F189" s="377"/>
      <c r="G189" s="377"/>
      <c r="H189" s="353"/>
      <c r="I189" s="353"/>
    </row>
    <row r="190" spans="3:9" ht="12.75">
      <c r="C190" s="374"/>
      <c r="D190" s="346"/>
      <c r="E190" s="346"/>
      <c r="F190" s="377"/>
      <c r="G190" s="377"/>
      <c r="H190" s="353"/>
      <c r="I190" s="353"/>
    </row>
    <row r="191" spans="3:9" ht="12.75">
      <c r="C191" s="374"/>
      <c r="D191" s="346"/>
      <c r="E191" s="346"/>
      <c r="F191" s="377"/>
      <c r="G191" s="377"/>
      <c r="H191" s="353"/>
      <c r="I191" s="353"/>
    </row>
    <row r="192" spans="3:9" ht="12.75">
      <c r="C192" s="374"/>
      <c r="D192" s="346"/>
      <c r="E192" s="346"/>
      <c r="F192" s="377"/>
      <c r="G192" s="377"/>
      <c r="H192" s="353"/>
      <c r="I192" s="353"/>
    </row>
    <row r="193" spans="3:9" ht="12.75">
      <c r="C193" s="374"/>
      <c r="D193" s="346"/>
      <c r="E193" s="346"/>
      <c r="F193" s="377"/>
      <c r="G193" s="377"/>
      <c r="H193" s="353"/>
      <c r="I193" s="353"/>
    </row>
    <row r="194" spans="3:9" ht="12.75">
      <c r="C194" s="374"/>
      <c r="D194" s="346"/>
      <c r="E194" s="346"/>
      <c r="F194" s="377"/>
      <c r="G194" s="377"/>
      <c r="H194" s="353"/>
      <c r="I194" s="353"/>
    </row>
    <row r="195" spans="3:9" ht="12.75">
      <c r="C195" s="374"/>
      <c r="D195" s="346"/>
      <c r="E195" s="346"/>
      <c r="F195" s="376"/>
      <c r="G195" s="49"/>
      <c r="H195" s="353"/>
      <c r="I195" s="353"/>
    </row>
    <row r="196" spans="3:9" ht="12.75">
      <c r="C196" s="374"/>
      <c r="D196" s="346"/>
      <c r="E196" s="346"/>
      <c r="F196" s="50"/>
      <c r="G196" s="378"/>
      <c r="H196" s="353"/>
      <c r="I196" s="353"/>
    </row>
    <row r="197" spans="3:9" ht="12.75">
      <c r="C197" s="374"/>
      <c r="D197" s="346"/>
      <c r="E197" s="346"/>
      <c r="F197" s="352"/>
      <c r="G197" s="379"/>
      <c r="H197" s="353"/>
      <c r="I197" s="353"/>
    </row>
    <row r="198" spans="3:9" ht="12.75">
      <c r="C198" s="374"/>
      <c r="D198" s="346"/>
      <c r="E198" s="346"/>
      <c r="F198" s="352"/>
      <c r="G198" s="379"/>
      <c r="H198" s="353"/>
      <c r="I198" s="353"/>
    </row>
    <row r="199" spans="3:9" ht="12.75">
      <c r="C199" s="374"/>
      <c r="D199" s="346"/>
      <c r="E199" s="346"/>
      <c r="F199" s="352"/>
      <c r="G199" s="379"/>
      <c r="H199" s="353"/>
      <c r="I199" s="353"/>
    </row>
    <row r="200" spans="3:9" ht="12.75">
      <c r="C200" s="374"/>
      <c r="D200" s="346"/>
      <c r="E200" s="346"/>
      <c r="F200" s="352"/>
      <c r="G200" s="379"/>
      <c r="H200" s="353"/>
      <c r="I200" s="353"/>
    </row>
    <row r="201" spans="3:9" ht="12.75">
      <c r="C201" s="374"/>
      <c r="D201" s="346"/>
      <c r="E201" s="346"/>
      <c r="F201" s="352"/>
      <c r="G201" s="379"/>
      <c r="H201" s="353"/>
      <c r="I201" s="353"/>
    </row>
    <row r="202" spans="3:9" ht="12.75">
      <c r="C202" s="374"/>
      <c r="D202" s="346"/>
      <c r="E202" s="346"/>
      <c r="F202" s="51"/>
      <c r="G202" s="379"/>
      <c r="H202" s="353"/>
      <c r="I202" s="353"/>
    </row>
    <row r="203" spans="3:9" ht="12.75">
      <c r="C203" s="374"/>
      <c r="D203" s="346"/>
      <c r="E203" s="346"/>
      <c r="F203" s="50"/>
      <c r="G203" s="50"/>
      <c r="H203" s="353"/>
      <c r="I203" s="353"/>
    </row>
    <row r="204" spans="3:9" ht="12.75">
      <c r="C204" s="374"/>
      <c r="D204" s="346"/>
      <c r="E204" s="346"/>
      <c r="F204" s="352"/>
      <c r="G204" s="379"/>
      <c r="H204" s="353"/>
      <c r="I204" s="353"/>
    </row>
    <row r="205" spans="3:9" ht="12.75">
      <c r="C205" s="374"/>
      <c r="D205" s="346"/>
      <c r="E205" s="346"/>
      <c r="F205" s="352"/>
      <c r="G205" s="379"/>
      <c r="H205" s="353"/>
      <c r="I205" s="353"/>
    </row>
    <row r="206" spans="3:9" ht="12.75">
      <c r="C206" s="374"/>
      <c r="D206" s="346"/>
      <c r="E206" s="346"/>
      <c r="F206" s="352"/>
      <c r="G206" s="379"/>
      <c r="H206" s="353"/>
      <c r="I206" s="353"/>
    </row>
    <row r="207" spans="3:9" ht="12.75">
      <c r="C207" s="374"/>
      <c r="D207" s="346"/>
      <c r="E207" s="346"/>
      <c r="F207" s="352"/>
      <c r="G207" s="52"/>
      <c r="H207" s="353"/>
      <c r="I207" s="353"/>
    </row>
    <row r="208" spans="3:9" ht="12.75">
      <c r="C208" s="374"/>
      <c r="D208" s="346"/>
      <c r="E208" s="346"/>
      <c r="F208" s="352"/>
      <c r="G208" s="352"/>
      <c r="H208" s="353"/>
      <c r="I208" s="353"/>
    </row>
    <row r="209" spans="3:9" ht="12.75">
      <c r="C209" s="374"/>
      <c r="D209" s="346"/>
      <c r="E209" s="346"/>
      <c r="F209" s="51"/>
      <c r="G209" s="352"/>
      <c r="H209" s="353"/>
      <c r="I209" s="353"/>
    </row>
    <row r="210" spans="3:9" ht="12.75">
      <c r="C210" s="374"/>
      <c r="D210" s="346"/>
      <c r="E210" s="346"/>
      <c r="F210" s="53"/>
      <c r="G210" s="380"/>
      <c r="H210" s="353"/>
      <c r="I210" s="353"/>
    </row>
    <row r="211" spans="3:9" ht="12.75">
      <c r="C211" s="374"/>
      <c r="D211" s="346"/>
      <c r="E211" s="346"/>
      <c r="F211" s="51"/>
      <c r="G211" s="352"/>
      <c r="H211" s="353"/>
      <c r="I211" s="353"/>
    </row>
    <row r="212" spans="3:9" ht="12.75">
      <c r="C212" s="374"/>
      <c r="D212" s="346"/>
      <c r="E212" s="346"/>
      <c r="F212" s="381"/>
      <c r="G212" s="382"/>
      <c r="H212" s="353"/>
      <c r="I212" s="353"/>
    </row>
    <row r="213" spans="3:9" ht="12.75">
      <c r="C213" s="374"/>
      <c r="D213" s="346"/>
      <c r="E213" s="346"/>
      <c r="F213" s="352"/>
      <c r="G213" s="352"/>
      <c r="H213" s="353"/>
      <c r="I213" s="353"/>
    </row>
    <row r="214" spans="3:9" ht="12.75">
      <c r="C214" s="374"/>
      <c r="D214" s="346"/>
      <c r="E214" s="346"/>
      <c r="F214" s="383"/>
      <c r="G214" s="384"/>
      <c r="H214" s="353"/>
      <c r="I214" s="353"/>
    </row>
    <row r="215" spans="3:9" ht="12.75">
      <c r="C215" s="374"/>
      <c r="D215" s="346"/>
      <c r="E215" s="346"/>
      <c r="F215" s="383"/>
      <c r="G215" s="384"/>
      <c r="H215" s="353"/>
      <c r="I215" s="353"/>
    </row>
    <row r="216" spans="3:9" ht="12.75">
      <c r="C216" s="374"/>
      <c r="D216" s="346"/>
      <c r="E216" s="346"/>
      <c r="F216" s="385"/>
      <c r="G216" s="385"/>
      <c r="H216" s="353"/>
      <c r="I216" s="353"/>
    </row>
    <row r="217" spans="3:9" ht="12.75">
      <c r="C217" s="374"/>
      <c r="D217" s="346"/>
      <c r="E217" s="346"/>
      <c r="F217" s="53"/>
      <c r="G217" s="380"/>
      <c r="H217" s="353"/>
      <c r="I217" s="353"/>
    </row>
    <row r="218" spans="3:9" ht="12.75">
      <c r="C218" s="374"/>
      <c r="D218" s="346"/>
      <c r="E218" s="346"/>
      <c r="F218" s="352"/>
      <c r="G218" s="352"/>
      <c r="H218" s="353"/>
      <c r="I218" s="353"/>
    </row>
    <row r="219" spans="3:9" ht="12.75">
      <c r="C219" s="374"/>
      <c r="D219" s="346"/>
      <c r="E219" s="346"/>
      <c r="F219" s="383"/>
      <c r="G219" s="386"/>
      <c r="H219" s="353"/>
      <c r="I219" s="353"/>
    </row>
    <row r="220" spans="3:9" ht="12.75">
      <c r="C220" s="374"/>
      <c r="D220" s="346"/>
      <c r="E220" s="346"/>
      <c r="F220" s="383"/>
      <c r="G220" s="384"/>
      <c r="H220" s="353"/>
      <c r="I220" s="353"/>
    </row>
    <row r="221" spans="3:9" ht="12.75">
      <c r="C221" s="374"/>
      <c r="D221" s="346"/>
      <c r="E221" s="346"/>
      <c r="F221" s="383"/>
      <c r="G221" s="386"/>
      <c r="H221" s="353"/>
      <c r="I221" s="353"/>
    </row>
    <row r="222" spans="3:9" ht="12.75">
      <c r="C222" s="374"/>
      <c r="D222" s="346"/>
      <c r="E222" s="346"/>
      <c r="F222" s="387"/>
      <c r="G222" s="387"/>
      <c r="H222" s="353"/>
      <c r="I222" s="353"/>
    </row>
    <row r="223" spans="3:9" ht="12.75">
      <c r="C223" s="374"/>
      <c r="D223" s="346"/>
      <c r="E223" s="346"/>
      <c r="F223" s="383"/>
      <c r="G223" s="384"/>
      <c r="H223" s="353"/>
      <c r="I223" s="353"/>
    </row>
    <row r="224" spans="3:9" ht="12.75">
      <c r="C224" s="374"/>
      <c r="D224" s="346"/>
      <c r="E224" s="346"/>
      <c r="F224" s="383"/>
      <c r="G224" s="384"/>
      <c r="H224" s="353"/>
      <c r="I224" s="353"/>
    </row>
    <row r="225" spans="3:9" ht="12.75">
      <c r="C225" s="374"/>
      <c r="D225" s="346"/>
      <c r="E225" s="346"/>
      <c r="F225" s="353"/>
      <c r="G225" s="353"/>
      <c r="H225" s="353"/>
      <c r="I225" s="353"/>
    </row>
    <row r="226" spans="3:9" ht="12.75">
      <c r="C226" s="374"/>
      <c r="D226" s="346"/>
      <c r="E226" s="346"/>
      <c r="F226" s="353"/>
      <c r="G226" s="353"/>
      <c r="H226" s="353"/>
      <c r="I226" s="353"/>
    </row>
    <row r="227" spans="3:9" ht="12.75">
      <c r="C227" s="374"/>
      <c r="D227" s="346"/>
      <c r="E227" s="346"/>
      <c r="F227" s="353"/>
      <c r="G227" s="353"/>
      <c r="H227" s="353"/>
      <c r="I227" s="353"/>
    </row>
    <row r="228" spans="3:9" ht="12.75">
      <c r="C228" s="374"/>
      <c r="D228" s="346"/>
      <c r="E228" s="346"/>
      <c r="F228" s="353"/>
      <c r="G228" s="353"/>
      <c r="H228" s="353"/>
      <c r="I228" s="353"/>
    </row>
  </sheetData>
  <sheetProtection password="EAD6" sheet="1"/>
  <mergeCells count="52">
    <mergeCell ref="B11:G11"/>
    <mergeCell ref="H11:K11"/>
    <mergeCell ref="B2:C2"/>
    <mergeCell ref="D2:F2"/>
    <mergeCell ref="B3:C3"/>
    <mergeCell ref="D3:F3"/>
    <mergeCell ref="B10:K10"/>
    <mergeCell ref="F12:K12"/>
    <mergeCell ref="B13:B14"/>
    <mergeCell ref="C13:C14"/>
    <mergeCell ref="D13:E13"/>
    <mergeCell ref="F13:G13"/>
    <mergeCell ref="H13:I13"/>
    <mergeCell ref="J13:K13"/>
    <mergeCell ref="B18:B20"/>
    <mergeCell ref="C18:C20"/>
    <mergeCell ref="B21:B23"/>
    <mergeCell ref="C21:C23"/>
    <mergeCell ref="B27:B29"/>
    <mergeCell ref="C27:C29"/>
    <mergeCell ref="B58:B59"/>
    <mergeCell ref="C58:C59"/>
    <mergeCell ref="B30:B32"/>
    <mergeCell ref="C30:C32"/>
    <mergeCell ref="B35:B37"/>
    <mergeCell ref="C35:C37"/>
    <mergeCell ref="B38:B40"/>
    <mergeCell ref="C38:C40"/>
    <mergeCell ref="C45:C46"/>
    <mergeCell ref="D45:E45"/>
    <mergeCell ref="F45:G45"/>
    <mergeCell ref="H45:I45"/>
    <mergeCell ref="J45:K45"/>
    <mergeCell ref="C87:C89"/>
    <mergeCell ref="C61:C63"/>
    <mergeCell ref="C64:C66"/>
    <mergeCell ref="C69:C71"/>
    <mergeCell ref="C72:C74"/>
    <mergeCell ref="C76:C78"/>
    <mergeCell ref="C79:C81"/>
    <mergeCell ref="C84:C85"/>
    <mergeCell ref="D84:E84"/>
    <mergeCell ref="F84:G84"/>
    <mergeCell ref="H84:I84"/>
    <mergeCell ref="J84:K84"/>
    <mergeCell ref="J112:K112"/>
    <mergeCell ref="C90:C92"/>
    <mergeCell ref="B112:B113"/>
    <mergeCell ref="C112:C113"/>
    <mergeCell ref="D112:E112"/>
    <mergeCell ref="F112:G112"/>
    <mergeCell ref="H112:I112"/>
  </mergeCells>
  <conditionalFormatting sqref="C86">
    <cfRule type="containsText" priority="6" dxfId="12" operator="containsText" stopIfTrue="1" text="CELLULES">
      <formula>NOT(ISERROR(SEARCH("CELLULES",C86)))</formula>
    </cfRule>
  </conditionalFormatting>
  <conditionalFormatting sqref="C87:C89">
    <cfRule type="containsText" priority="5" dxfId="12" operator="containsText" stopIfTrue="1" text="CELLULES">
      <formula>NOT(ISERROR(SEARCH("CELLULES",C87)))</formula>
    </cfRule>
  </conditionalFormatting>
  <conditionalFormatting sqref="C90:C92">
    <cfRule type="containsText" priority="4" dxfId="12" operator="containsText" stopIfTrue="1" text="CELLULES">
      <formula>NOT(ISERROR(SEARCH("CELLULES",C90)))</formula>
    </cfRule>
  </conditionalFormatting>
  <conditionalFormatting sqref="C117">
    <cfRule type="containsText" priority="3" dxfId="12" operator="containsText" stopIfTrue="1" text="CELLULE">
      <formula>NOT(ISERROR(SEARCH("CELLULE",C117)))</formula>
    </cfRule>
  </conditionalFormatting>
  <conditionalFormatting sqref="C120">
    <cfRule type="containsText" priority="2" dxfId="12" operator="containsText" stopIfTrue="1" text="CELLULE">
      <formula>NOT(ISERROR(SEARCH("CELLULE",C120)))</formula>
    </cfRule>
  </conditionalFormatting>
  <conditionalFormatting sqref="C124">
    <cfRule type="containsText" priority="1" dxfId="12" operator="containsText" stopIfTrue="1" text="CELLULE">
      <formula>NOT(ISERROR(SEARCH("CELLULE",C124)))</formula>
    </cfRule>
  </conditionalFormatting>
  <printOptions/>
  <pageMargins left="0.31496062992125984" right="0.31496062992125984" top="0.35433070866141736" bottom="0.35433070866141736" header="0.31496062992125984" footer="0.31496062992125984"/>
  <pageSetup horizontalDpi="300" verticalDpi="300" orientation="landscape" paperSize="9" scale="45" r:id="rId2"/>
  <rowBreaks count="1" manualBreakCount="1">
    <brk id="83" max="255" man="1"/>
  </rowBreaks>
  <colBreaks count="1" manualBreakCount="1">
    <brk id="13" max="65535" man="1"/>
  </colBreaks>
  <ignoredErrors>
    <ignoredError sqref="F116:I116" unlockedFormula="1"/>
  </ignoredErrors>
  <drawing r:id="rId1"/>
</worksheet>
</file>

<file path=xl/worksheets/sheet8.xml><?xml version="1.0" encoding="utf-8"?>
<worksheet xmlns="http://schemas.openxmlformats.org/spreadsheetml/2006/main" xmlns:r="http://schemas.openxmlformats.org/officeDocument/2006/relationships">
  <sheetPr codeName="Feuil7"/>
  <dimension ref="A1:L187"/>
  <sheetViews>
    <sheetView zoomScale="85" zoomScaleNormal="85" zoomScalePageLayoutView="70" workbookViewId="0" topLeftCell="A1">
      <selection activeCell="B12" sqref="B12"/>
    </sheetView>
  </sheetViews>
  <sheetFormatPr defaultColWidth="11.421875" defaultRowHeight="15"/>
  <cols>
    <col min="1" max="1" width="2.7109375" style="5" customWidth="1"/>
    <col min="2" max="2" width="10.7109375" style="22" customWidth="1"/>
    <col min="3" max="3" width="79.421875" style="8" customWidth="1"/>
    <col min="4" max="7" width="15.7109375" style="1" customWidth="1"/>
    <col min="8" max="8" width="15.7109375" style="6" customWidth="1"/>
    <col min="9" max="9" width="15.7109375" style="5" customWidth="1"/>
    <col min="10" max="10" width="2.7109375" style="5" customWidth="1"/>
    <col min="11" max="239" width="11.421875" style="5" customWidth="1"/>
    <col min="240" max="240" width="12.57421875" style="5" customWidth="1"/>
    <col min="241" max="241" width="1.1484375" style="5" customWidth="1"/>
    <col min="242" max="242" width="95.421875" style="5" customWidth="1"/>
    <col min="243" max="249" width="12.57421875" style="5" customWidth="1"/>
    <col min="250" max="16384" width="11.421875" style="5" customWidth="1"/>
  </cols>
  <sheetData>
    <row r="1" spans="1:10" ht="11.25">
      <c r="A1" s="448"/>
      <c r="B1" s="449"/>
      <c r="C1" s="450"/>
      <c r="D1" s="451"/>
      <c r="E1" s="451"/>
      <c r="F1" s="451"/>
      <c r="G1" s="452"/>
      <c r="H1" s="453"/>
      <c r="I1" s="454"/>
      <c r="J1" s="500"/>
    </row>
    <row r="2" spans="1:10" ht="25.5" customHeight="1">
      <c r="A2" s="455"/>
      <c r="B2" s="713" t="s">
        <v>179</v>
      </c>
      <c r="C2" s="714"/>
      <c r="D2" s="715"/>
      <c r="E2" s="716"/>
      <c r="F2" s="717"/>
      <c r="G2" s="456"/>
      <c r="H2" s="76"/>
      <c r="I2" s="75"/>
      <c r="J2" s="200"/>
    </row>
    <row r="3" spans="1:10" ht="25.5" customHeight="1">
      <c r="A3" s="455"/>
      <c r="B3" s="713" t="s">
        <v>180</v>
      </c>
      <c r="C3" s="714"/>
      <c r="D3" s="710"/>
      <c r="E3" s="711"/>
      <c r="F3" s="712"/>
      <c r="G3" s="456"/>
      <c r="H3" s="76"/>
      <c r="I3" s="75"/>
      <c r="J3" s="200"/>
    </row>
    <row r="4" spans="1:10" ht="11.25">
      <c r="A4" s="455"/>
      <c r="B4" s="457"/>
      <c r="C4" s="81"/>
      <c r="D4" s="456"/>
      <c r="E4" s="456"/>
      <c r="F4" s="456"/>
      <c r="G4" s="456"/>
      <c r="H4" s="76"/>
      <c r="I4" s="75"/>
      <c r="J4" s="200"/>
    </row>
    <row r="5" spans="1:10" ht="12.75">
      <c r="A5" s="455"/>
      <c r="B5" s="457"/>
      <c r="C5" s="81"/>
      <c r="D5" s="55" t="s">
        <v>198</v>
      </c>
      <c r="E5" s="56"/>
      <c r="F5" s="56"/>
      <c r="G5" s="56"/>
      <c r="H5" s="56"/>
      <c r="I5" s="56"/>
      <c r="J5" s="200"/>
    </row>
    <row r="6" spans="1:10" ht="12.75">
      <c r="A6" s="455"/>
      <c r="B6" s="457"/>
      <c r="C6" s="81"/>
      <c r="D6" s="56"/>
      <c r="E6" s="56"/>
      <c r="F6" s="56"/>
      <c r="G6" s="56"/>
      <c r="H6" s="56"/>
      <c r="I6" s="56"/>
      <c r="J6" s="200"/>
    </row>
    <row r="7" spans="1:10" ht="25.5">
      <c r="A7" s="455"/>
      <c r="B7" s="457"/>
      <c r="C7" s="81"/>
      <c r="D7" s="57" t="s">
        <v>195</v>
      </c>
      <c r="E7" s="57" t="s">
        <v>196</v>
      </c>
      <c r="F7" s="57" t="s">
        <v>197</v>
      </c>
      <c r="G7" s="580" t="s">
        <v>283</v>
      </c>
      <c r="H7" s="580" t="s">
        <v>284</v>
      </c>
      <c r="I7" s="580" t="s">
        <v>282</v>
      </c>
      <c r="J7" s="200"/>
    </row>
    <row r="8" spans="1:10" ht="12.75">
      <c r="A8" s="455"/>
      <c r="B8" s="457"/>
      <c r="C8" s="81"/>
      <c r="D8" s="58"/>
      <c r="E8" s="58"/>
      <c r="F8" s="58"/>
      <c r="G8" s="58"/>
      <c r="H8" s="58"/>
      <c r="I8" s="58"/>
      <c r="J8" s="200"/>
    </row>
    <row r="9" spans="1:10" ht="13.5" customHeight="1">
      <c r="A9" s="455"/>
      <c r="B9" s="457"/>
      <c r="C9" s="81"/>
      <c r="D9" s="456"/>
      <c r="E9" s="456"/>
      <c r="F9" s="456"/>
      <c r="G9" s="456"/>
      <c r="H9" s="76"/>
      <c r="I9" s="75"/>
      <c r="J9" s="200"/>
    </row>
    <row r="10" spans="1:12" ht="38.25" customHeight="1">
      <c r="A10" s="455"/>
      <c r="B10" s="718" t="s">
        <v>139</v>
      </c>
      <c r="C10" s="718"/>
      <c r="D10" s="718"/>
      <c r="E10" s="718"/>
      <c r="F10" s="718"/>
      <c r="G10" s="718"/>
      <c r="H10" s="718"/>
      <c r="I10" s="718"/>
      <c r="J10" s="201"/>
      <c r="K10" s="7"/>
      <c r="L10" s="7"/>
    </row>
    <row r="11" spans="1:12" ht="13.5" customHeight="1" thickBot="1">
      <c r="A11" s="455"/>
      <c r="B11" s="59"/>
      <c r="C11" s="81"/>
      <c r="D11" s="60"/>
      <c r="E11" s="60"/>
      <c r="F11" s="60"/>
      <c r="G11" s="60"/>
      <c r="H11" s="76"/>
      <c r="I11" s="61"/>
      <c r="J11" s="201"/>
      <c r="K11" s="9"/>
      <c r="L11" s="9"/>
    </row>
    <row r="12" spans="1:10" s="10" customFormat="1" ht="15" customHeight="1">
      <c r="A12" s="458"/>
      <c r="B12" s="459" t="s">
        <v>143</v>
      </c>
      <c r="C12" s="460"/>
      <c r="D12" s="707" t="str">
        <f>IF('Page de garde'!$D$4="","Prévu N","Prévu "&amp;'Page de garde'!$D$4)</f>
        <v>Prévu N</v>
      </c>
      <c r="E12" s="709"/>
      <c r="F12" s="707" t="str">
        <f>IF('Page de garde'!$D$4="","Réel N","Réel "&amp;'Page de garde'!$D$4)</f>
        <v>Réel N</v>
      </c>
      <c r="G12" s="708"/>
      <c r="H12" s="461"/>
      <c r="I12" s="462"/>
      <c r="J12" s="202"/>
    </row>
    <row r="13" spans="1:10" s="10" customFormat="1" ht="39" thickBot="1">
      <c r="A13" s="458"/>
      <c r="B13" s="82"/>
      <c r="C13" s="83" t="s">
        <v>199</v>
      </c>
      <c r="D13" s="84" t="s">
        <v>117</v>
      </c>
      <c r="E13" s="85" t="s">
        <v>116</v>
      </c>
      <c r="F13" s="84" t="s">
        <v>117</v>
      </c>
      <c r="G13" s="86" t="s">
        <v>116</v>
      </c>
      <c r="H13" s="461"/>
      <c r="I13" s="462"/>
      <c r="J13" s="202"/>
    </row>
    <row r="14" spans="1:10" s="11" customFormat="1" ht="13.5" thickBot="1">
      <c r="A14" s="463"/>
      <c r="B14" s="87" t="s">
        <v>44</v>
      </c>
      <c r="C14" s="88"/>
      <c r="D14" s="89"/>
      <c r="E14" s="89"/>
      <c r="F14" s="89"/>
      <c r="G14" s="89"/>
      <c r="H14" s="64"/>
      <c r="I14" s="464"/>
      <c r="J14" s="203"/>
    </row>
    <row r="15" spans="1:10" s="7" customFormat="1" ht="12.75">
      <c r="A15" s="465"/>
      <c r="B15" s="90">
        <v>60</v>
      </c>
      <c r="C15" s="91" t="s">
        <v>45</v>
      </c>
      <c r="D15" s="554"/>
      <c r="E15" s="554"/>
      <c r="F15" s="554"/>
      <c r="G15" s="555"/>
      <c r="H15" s="62"/>
      <c r="I15" s="61"/>
      <c r="J15" s="201"/>
    </row>
    <row r="16" spans="1:10" s="7" customFormat="1" ht="12.75">
      <c r="A16" s="465"/>
      <c r="B16" s="90">
        <v>709</v>
      </c>
      <c r="C16" s="92" t="s">
        <v>47</v>
      </c>
      <c r="D16" s="556"/>
      <c r="E16" s="556"/>
      <c r="F16" s="556"/>
      <c r="G16" s="557"/>
      <c r="H16" s="62"/>
      <c r="I16" s="61"/>
      <c r="J16" s="201"/>
    </row>
    <row r="17" spans="1:10" s="7" customFormat="1" ht="13.5" thickBot="1">
      <c r="A17" s="465"/>
      <c r="B17" s="90">
        <v>713</v>
      </c>
      <c r="C17" s="93" t="s">
        <v>48</v>
      </c>
      <c r="D17" s="558"/>
      <c r="E17" s="558"/>
      <c r="F17" s="558"/>
      <c r="G17" s="559"/>
      <c r="H17" s="62"/>
      <c r="I17" s="61"/>
      <c r="J17" s="201"/>
    </row>
    <row r="18" spans="1:10" s="7" customFormat="1" ht="12.75">
      <c r="A18" s="465"/>
      <c r="B18" s="90"/>
      <c r="C18" s="94"/>
      <c r="D18" s="95"/>
      <c r="E18" s="95"/>
      <c r="F18" s="95"/>
      <c r="G18" s="95"/>
      <c r="H18" s="62"/>
      <c r="I18" s="61"/>
      <c r="J18" s="201"/>
    </row>
    <row r="19" spans="1:10" s="9" customFormat="1" ht="13.5" thickBot="1">
      <c r="A19" s="465"/>
      <c r="B19" s="87" t="s">
        <v>49</v>
      </c>
      <c r="C19" s="94"/>
      <c r="D19" s="95"/>
      <c r="E19" s="95"/>
      <c r="F19" s="95"/>
      <c r="G19" s="95"/>
      <c r="H19" s="62"/>
      <c r="I19" s="61"/>
      <c r="J19" s="201"/>
    </row>
    <row r="20" spans="1:10" s="12" customFormat="1" ht="12.75">
      <c r="A20" s="466"/>
      <c r="B20" s="90">
        <v>6111</v>
      </c>
      <c r="C20" s="96" t="s">
        <v>50</v>
      </c>
      <c r="D20" s="554"/>
      <c r="E20" s="554"/>
      <c r="F20" s="554"/>
      <c r="G20" s="555"/>
      <c r="H20" s="64"/>
      <c r="I20" s="63"/>
      <c r="J20" s="204"/>
    </row>
    <row r="21" spans="1:10" s="13" customFormat="1" ht="12.75">
      <c r="A21" s="466"/>
      <c r="B21" s="90">
        <v>6112</v>
      </c>
      <c r="C21" s="97" t="s">
        <v>51</v>
      </c>
      <c r="D21" s="556"/>
      <c r="E21" s="556"/>
      <c r="F21" s="556"/>
      <c r="G21" s="557"/>
      <c r="H21" s="64"/>
      <c r="I21" s="63"/>
      <c r="J21" s="204"/>
    </row>
    <row r="22" spans="1:10" s="13" customFormat="1" ht="13.5" thickBot="1">
      <c r="A22" s="466"/>
      <c r="B22" s="90">
        <v>6118</v>
      </c>
      <c r="C22" s="93" t="s">
        <v>52</v>
      </c>
      <c r="D22" s="558"/>
      <c r="E22" s="558"/>
      <c r="F22" s="558"/>
      <c r="G22" s="559"/>
      <c r="H22" s="64"/>
      <c r="I22" s="63"/>
      <c r="J22" s="204"/>
    </row>
    <row r="23" spans="1:10" s="9" customFormat="1" ht="12.75">
      <c r="A23" s="465"/>
      <c r="B23" s="98" t="s">
        <v>46</v>
      </c>
      <c r="C23" s="94" t="s">
        <v>46</v>
      </c>
      <c r="D23" s="95"/>
      <c r="E23" s="95"/>
      <c r="F23" s="95"/>
      <c r="G23" s="95"/>
      <c r="H23" s="62"/>
      <c r="I23" s="61"/>
      <c r="J23" s="201"/>
    </row>
    <row r="24" spans="1:10" s="14" customFormat="1" ht="13.5" thickBot="1">
      <c r="A24" s="467"/>
      <c r="B24" s="99" t="s">
        <v>53</v>
      </c>
      <c r="C24" s="100"/>
      <c r="D24" s="89"/>
      <c r="E24" s="89"/>
      <c r="F24" s="89"/>
      <c r="G24" s="89"/>
      <c r="H24" s="66"/>
      <c r="I24" s="65"/>
      <c r="J24" s="205"/>
    </row>
    <row r="25" spans="1:10" s="15" customFormat="1" ht="12.75">
      <c r="A25" s="467"/>
      <c r="B25" s="101">
        <v>624</v>
      </c>
      <c r="C25" s="91" t="s">
        <v>200</v>
      </c>
      <c r="D25" s="554"/>
      <c r="E25" s="554"/>
      <c r="F25" s="554"/>
      <c r="G25" s="555"/>
      <c r="H25" s="66"/>
      <c r="I25" s="65"/>
      <c r="J25" s="205"/>
    </row>
    <row r="26" spans="1:10" s="15" customFormat="1" ht="12.75">
      <c r="A26" s="467"/>
      <c r="B26" s="101">
        <v>6242</v>
      </c>
      <c r="C26" s="102" t="s">
        <v>119</v>
      </c>
      <c r="D26" s="560"/>
      <c r="E26" s="560"/>
      <c r="F26" s="560"/>
      <c r="G26" s="561"/>
      <c r="H26" s="66"/>
      <c r="I26" s="65"/>
      <c r="J26" s="205"/>
    </row>
    <row r="27" spans="1:10" s="15" customFormat="1" ht="12.75">
      <c r="A27" s="467"/>
      <c r="B27" s="101">
        <v>625</v>
      </c>
      <c r="C27" s="103" t="s">
        <v>54</v>
      </c>
      <c r="D27" s="556"/>
      <c r="E27" s="556"/>
      <c r="F27" s="556"/>
      <c r="G27" s="557"/>
      <c r="H27" s="66"/>
      <c r="I27" s="65"/>
      <c r="J27" s="205"/>
    </row>
    <row r="28" spans="1:10" s="15" customFormat="1" ht="12.75">
      <c r="A28" s="467"/>
      <c r="B28" s="101">
        <v>626</v>
      </c>
      <c r="C28" s="103" t="s">
        <v>55</v>
      </c>
      <c r="D28" s="556"/>
      <c r="E28" s="556"/>
      <c r="F28" s="556"/>
      <c r="G28" s="557"/>
      <c r="H28" s="66"/>
      <c r="I28" s="65"/>
      <c r="J28" s="205"/>
    </row>
    <row r="29" spans="1:10" s="15" customFormat="1" ht="12.75">
      <c r="A29" s="467"/>
      <c r="B29" s="101">
        <v>6281</v>
      </c>
      <c r="C29" s="104" t="s">
        <v>120</v>
      </c>
      <c r="D29" s="556"/>
      <c r="E29" s="556"/>
      <c r="F29" s="556"/>
      <c r="G29" s="557"/>
      <c r="H29" s="66"/>
      <c r="I29" s="65"/>
      <c r="J29" s="205"/>
    </row>
    <row r="30" spans="1:10" s="15" customFormat="1" ht="12.75">
      <c r="A30" s="467"/>
      <c r="B30" s="101">
        <v>6282</v>
      </c>
      <c r="C30" s="104" t="s">
        <v>121</v>
      </c>
      <c r="D30" s="556"/>
      <c r="E30" s="556"/>
      <c r="F30" s="556"/>
      <c r="G30" s="557"/>
      <c r="H30" s="66"/>
      <c r="I30" s="65"/>
      <c r="J30" s="205"/>
    </row>
    <row r="31" spans="1:10" s="15" customFormat="1" ht="12.75">
      <c r="A31" s="467"/>
      <c r="B31" s="101">
        <v>6283</v>
      </c>
      <c r="C31" s="104" t="s">
        <v>122</v>
      </c>
      <c r="D31" s="556"/>
      <c r="E31" s="556"/>
      <c r="F31" s="556"/>
      <c r="G31" s="557"/>
      <c r="H31" s="66"/>
      <c r="I31" s="65"/>
      <c r="J31" s="205"/>
    </row>
    <row r="32" spans="1:10" s="15" customFormat="1" ht="12.75">
      <c r="A32" s="467"/>
      <c r="B32" s="101">
        <v>6284</v>
      </c>
      <c r="C32" s="104" t="s">
        <v>123</v>
      </c>
      <c r="D32" s="562"/>
      <c r="E32" s="562"/>
      <c r="F32" s="562"/>
      <c r="G32" s="563"/>
      <c r="H32" s="66"/>
      <c r="I32" s="65"/>
      <c r="J32" s="205"/>
    </row>
    <row r="33" spans="1:10" s="15" customFormat="1" ht="13.5" thickBot="1">
      <c r="A33" s="467"/>
      <c r="B33" s="101" t="s">
        <v>124</v>
      </c>
      <c r="C33" s="105" t="s">
        <v>125</v>
      </c>
      <c r="D33" s="558"/>
      <c r="E33" s="558"/>
      <c r="F33" s="558"/>
      <c r="G33" s="559"/>
      <c r="H33" s="66"/>
      <c r="I33" s="65"/>
      <c r="J33" s="205"/>
    </row>
    <row r="34" spans="1:10" s="3" customFormat="1" ht="13.5" thickBot="1">
      <c r="A34" s="468"/>
      <c r="B34" s="101"/>
      <c r="C34" s="106"/>
      <c r="D34" s="107"/>
      <c r="E34" s="107"/>
      <c r="F34" s="107"/>
      <c r="G34" s="107"/>
      <c r="H34" s="69"/>
      <c r="I34" s="68"/>
      <c r="J34" s="206"/>
    </row>
    <row r="35" spans="1:10" s="15" customFormat="1" ht="14.25" thickBot="1" thickTop="1">
      <c r="A35" s="467"/>
      <c r="B35" s="469"/>
      <c r="C35" s="108" t="s">
        <v>57</v>
      </c>
      <c r="D35" s="248">
        <f>SUM(D15:D17)+SUM(D20:D22)+SUM(D25:D33)</f>
        <v>0</v>
      </c>
      <c r="E35" s="248">
        <f>SUM(E15:E17)+SUM(E20:E22)+SUM(E25:E33)</f>
        <v>0</v>
      </c>
      <c r="F35" s="248">
        <f>SUM(F15:F17)+SUM(F20:F22)+SUM(F25:F33)</f>
        <v>0</v>
      </c>
      <c r="G35" s="249">
        <f>SUM(G15:G17)+SUM(G20:G22)+SUM(G25:G33)</f>
        <v>0</v>
      </c>
      <c r="H35" s="66"/>
      <c r="I35" s="65"/>
      <c r="J35" s="205"/>
    </row>
    <row r="36" spans="1:10" s="15" customFormat="1" ht="14.25" thickBot="1" thickTop="1">
      <c r="A36" s="467"/>
      <c r="B36" s="469"/>
      <c r="C36" s="109"/>
      <c r="D36" s="107"/>
      <c r="E36" s="107"/>
      <c r="F36" s="107"/>
      <c r="G36" s="107"/>
      <c r="H36" s="66"/>
      <c r="I36" s="65"/>
      <c r="J36" s="205"/>
    </row>
    <row r="37" spans="1:10" s="16" customFormat="1" ht="12.75" customHeight="1">
      <c r="A37" s="470"/>
      <c r="B37" s="110"/>
      <c r="C37" s="410" t="s">
        <v>201</v>
      </c>
      <c r="D37" s="707" t="str">
        <f>IF('Page de garde'!$D$4="","Prévu N","Prévu "&amp;'Page de garde'!$D$4)</f>
        <v>Prévu N</v>
      </c>
      <c r="E37" s="709"/>
      <c r="F37" s="707" t="str">
        <f>IF('Page de garde'!$D$4="","Réel N","Réel "&amp;'Page de garde'!$D$4)</f>
        <v>Réel N</v>
      </c>
      <c r="G37" s="708"/>
      <c r="H37" s="67"/>
      <c r="I37" s="67"/>
      <c r="J37" s="207"/>
    </row>
    <row r="38" spans="1:10" s="17" customFormat="1" ht="39" thickBot="1">
      <c r="A38" s="470"/>
      <c r="B38" s="111"/>
      <c r="C38" s="112"/>
      <c r="D38" s="84" t="s">
        <v>117</v>
      </c>
      <c r="E38" s="85" t="s">
        <v>116</v>
      </c>
      <c r="F38" s="84" t="s">
        <v>117</v>
      </c>
      <c r="G38" s="86" t="s">
        <v>116</v>
      </c>
      <c r="H38" s="67"/>
      <c r="I38" s="67"/>
      <c r="J38" s="207"/>
    </row>
    <row r="39" spans="1:10" s="3" customFormat="1" ht="13.5" thickBot="1">
      <c r="A39" s="468"/>
      <c r="B39" s="113"/>
      <c r="C39" s="114"/>
      <c r="D39" s="89"/>
      <c r="E39" s="89"/>
      <c r="F39" s="89"/>
      <c r="G39" s="89"/>
      <c r="H39" s="69"/>
      <c r="I39" s="68"/>
      <c r="J39" s="206"/>
    </row>
    <row r="40" spans="1:10" s="3" customFormat="1" ht="12.75">
      <c r="A40" s="468"/>
      <c r="B40" s="113">
        <v>621</v>
      </c>
      <c r="C40" s="115" t="s">
        <v>58</v>
      </c>
      <c r="D40" s="564"/>
      <c r="E40" s="564"/>
      <c r="F40" s="564"/>
      <c r="G40" s="565"/>
      <c r="H40" s="69"/>
      <c r="I40" s="68"/>
      <c r="J40" s="206"/>
    </row>
    <row r="41" spans="1:10" s="3" customFormat="1" ht="12.75">
      <c r="A41" s="468"/>
      <c r="B41" s="113">
        <v>622</v>
      </c>
      <c r="C41" s="116" t="s">
        <v>59</v>
      </c>
      <c r="D41" s="566"/>
      <c r="E41" s="566"/>
      <c r="F41" s="566"/>
      <c r="G41" s="567"/>
      <c r="H41" s="69"/>
      <c r="I41" s="68"/>
      <c r="J41" s="206"/>
    </row>
    <row r="42" spans="1:10" s="3" customFormat="1" ht="12.75">
      <c r="A42" s="468"/>
      <c r="B42" s="113">
        <v>631</v>
      </c>
      <c r="C42" s="116" t="s">
        <v>60</v>
      </c>
      <c r="D42" s="566"/>
      <c r="E42" s="566"/>
      <c r="F42" s="566"/>
      <c r="G42" s="567"/>
      <c r="H42" s="69"/>
      <c r="I42" s="68"/>
      <c r="J42" s="206"/>
    </row>
    <row r="43" spans="1:10" s="3" customFormat="1" ht="12.75">
      <c r="A43" s="468"/>
      <c r="B43" s="113">
        <v>633</v>
      </c>
      <c r="C43" s="116" t="s">
        <v>61</v>
      </c>
      <c r="D43" s="566"/>
      <c r="E43" s="566"/>
      <c r="F43" s="566"/>
      <c r="G43" s="567"/>
      <c r="H43" s="69"/>
      <c r="I43" s="68"/>
      <c r="J43" s="206"/>
    </row>
    <row r="44" spans="1:10" s="3" customFormat="1" ht="12.75">
      <c r="A44" s="468"/>
      <c r="B44" s="113">
        <v>641</v>
      </c>
      <c r="C44" s="116" t="s">
        <v>62</v>
      </c>
      <c r="D44" s="566"/>
      <c r="E44" s="566"/>
      <c r="F44" s="566"/>
      <c r="G44" s="567"/>
      <c r="H44" s="69"/>
      <c r="I44" s="68"/>
      <c r="J44" s="206"/>
    </row>
    <row r="45" spans="1:10" s="3" customFormat="1" ht="12.75">
      <c r="A45" s="468"/>
      <c r="B45" s="113">
        <v>642</v>
      </c>
      <c r="C45" s="116" t="s">
        <v>63</v>
      </c>
      <c r="D45" s="566"/>
      <c r="E45" s="566"/>
      <c r="F45" s="566"/>
      <c r="G45" s="567"/>
      <c r="H45" s="69"/>
      <c r="I45" s="68"/>
      <c r="J45" s="206"/>
    </row>
    <row r="46" spans="1:10" s="3" customFormat="1" ht="12.75">
      <c r="A46" s="468"/>
      <c r="B46" s="113">
        <v>643</v>
      </c>
      <c r="C46" s="116" t="s">
        <v>64</v>
      </c>
      <c r="D46" s="566"/>
      <c r="E46" s="566"/>
      <c r="F46" s="566"/>
      <c r="G46" s="567"/>
      <c r="H46" s="69"/>
      <c r="I46" s="68"/>
      <c r="J46" s="206"/>
    </row>
    <row r="47" spans="1:10" s="18" customFormat="1" ht="12.75">
      <c r="A47" s="471"/>
      <c r="B47" s="117">
        <v>645</v>
      </c>
      <c r="C47" s="116" t="s">
        <v>65</v>
      </c>
      <c r="D47" s="556"/>
      <c r="E47" s="556"/>
      <c r="F47" s="556"/>
      <c r="G47" s="557"/>
      <c r="H47" s="472"/>
      <c r="I47" s="473"/>
      <c r="J47" s="208"/>
    </row>
    <row r="48" spans="1:10" s="18" customFormat="1" ht="12.75">
      <c r="A48" s="471"/>
      <c r="B48" s="117">
        <v>646</v>
      </c>
      <c r="C48" s="116" t="s">
        <v>66</v>
      </c>
      <c r="D48" s="556"/>
      <c r="E48" s="556"/>
      <c r="F48" s="556"/>
      <c r="G48" s="557"/>
      <c r="H48" s="472"/>
      <c r="I48" s="473"/>
      <c r="J48" s="208"/>
    </row>
    <row r="49" spans="1:10" s="3" customFormat="1" ht="12.75">
      <c r="A49" s="468"/>
      <c r="B49" s="113">
        <v>647</v>
      </c>
      <c r="C49" s="116" t="s">
        <v>67</v>
      </c>
      <c r="D49" s="566"/>
      <c r="E49" s="566"/>
      <c r="F49" s="566"/>
      <c r="G49" s="567"/>
      <c r="H49" s="69"/>
      <c r="I49" s="68"/>
      <c r="J49" s="206"/>
    </row>
    <row r="50" spans="1:10" s="3" customFormat="1" ht="13.5" thickBot="1">
      <c r="A50" s="468"/>
      <c r="B50" s="113">
        <v>648</v>
      </c>
      <c r="C50" s="118" t="s">
        <v>68</v>
      </c>
      <c r="D50" s="568"/>
      <c r="E50" s="568"/>
      <c r="F50" s="568"/>
      <c r="G50" s="569"/>
      <c r="H50" s="69"/>
      <c r="I50" s="68"/>
      <c r="J50" s="206"/>
    </row>
    <row r="51" spans="1:10" s="2" customFormat="1" ht="13.5" thickBot="1">
      <c r="A51" s="468"/>
      <c r="B51" s="119"/>
      <c r="C51" s="120"/>
      <c r="D51" s="121"/>
      <c r="E51" s="121"/>
      <c r="F51" s="121"/>
      <c r="G51" s="121"/>
      <c r="H51" s="69"/>
      <c r="I51" s="68"/>
      <c r="J51" s="206"/>
    </row>
    <row r="52" spans="1:10" s="3" customFormat="1" ht="14.25" thickBot="1" thickTop="1">
      <c r="A52" s="468"/>
      <c r="B52" s="119"/>
      <c r="C52" s="122" t="s">
        <v>69</v>
      </c>
      <c r="D52" s="248">
        <f>SUM(D40:D50)</f>
        <v>0</v>
      </c>
      <c r="E52" s="248">
        <f>SUM(E40:E50)</f>
        <v>0</v>
      </c>
      <c r="F52" s="248">
        <f>SUM(F40:F50)</f>
        <v>0</v>
      </c>
      <c r="G52" s="249">
        <f>SUM(G40:G50)</f>
        <v>0</v>
      </c>
      <c r="H52" s="69"/>
      <c r="I52" s="68"/>
      <c r="J52" s="206"/>
    </row>
    <row r="53" spans="1:10" s="2" customFormat="1" ht="14.25" thickBot="1" thickTop="1">
      <c r="A53" s="468"/>
      <c r="B53" s="119"/>
      <c r="C53" s="123"/>
      <c r="D53" s="107"/>
      <c r="E53" s="107"/>
      <c r="F53" s="107"/>
      <c r="G53" s="107"/>
      <c r="H53" s="69"/>
      <c r="I53" s="68"/>
      <c r="J53" s="206"/>
    </row>
    <row r="54" spans="1:10" ht="12.75" customHeight="1">
      <c r="A54" s="455"/>
      <c r="B54" s="474"/>
      <c r="C54" s="475"/>
      <c r="D54" s="707" t="str">
        <f>IF('Page de garde'!$D$4="","Prévu N","Prévu "&amp;'Page de garde'!$D$4)</f>
        <v>Prévu N</v>
      </c>
      <c r="E54" s="709"/>
      <c r="F54" s="707" t="str">
        <f>IF('Page de garde'!$D$4="","Réel N","Réel "&amp;'Page de garde'!$D$4)</f>
        <v>Réel N</v>
      </c>
      <c r="G54" s="708"/>
      <c r="H54" s="76"/>
      <c r="I54" s="75"/>
      <c r="J54" s="200"/>
    </row>
    <row r="55" spans="1:10" ht="39" thickBot="1">
      <c r="A55" s="455"/>
      <c r="B55" s="474"/>
      <c r="C55" s="411" t="s">
        <v>202</v>
      </c>
      <c r="D55" s="84" t="s">
        <v>117</v>
      </c>
      <c r="E55" s="85" t="s">
        <v>116</v>
      </c>
      <c r="F55" s="84" t="s">
        <v>117</v>
      </c>
      <c r="G55" s="86" t="s">
        <v>116</v>
      </c>
      <c r="H55" s="76"/>
      <c r="I55" s="75"/>
      <c r="J55" s="200"/>
    </row>
    <row r="56" spans="1:10" ht="13.5" customHeight="1" thickBot="1">
      <c r="A56" s="455"/>
      <c r="B56" s="474"/>
      <c r="C56" s="475"/>
      <c r="D56" s="476"/>
      <c r="E56" s="476"/>
      <c r="F56" s="476"/>
      <c r="G56" s="476"/>
      <c r="H56" s="76"/>
      <c r="I56" s="75"/>
      <c r="J56" s="200"/>
    </row>
    <row r="57" spans="1:10" s="7" customFormat="1" ht="12.75">
      <c r="A57" s="465"/>
      <c r="B57" s="90">
        <v>612</v>
      </c>
      <c r="C57" s="91" t="s">
        <v>70</v>
      </c>
      <c r="D57" s="554"/>
      <c r="E57" s="554"/>
      <c r="F57" s="554"/>
      <c r="G57" s="555"/>
      <c r="H57" s="62"/>
      <c r="I57" s="61"/>
      <c r="J57" s="201"/>
    </row>
    <row r="58" spans="1:10" s="7" customFormat="1" ht="12.75">
      <c r="A58" s="465"/>
      <c r="B58" s="90">
        <v>613</v>
      </c>
      <c r="C58" s="92" t="s">
        <v>71</v>
      </c>
      <c r="D58" s="556"/>
      <c r="E58" s="556"/>
      <c r="F58" s="556"/>
      <c r="G58" s="557"/>
      <c r="H58" s="62"/>
      <c r="I58" s="61"/>
      <c r="J58" s="201"/>
    </row>
    <row r="59" spans="1:10" s="7" customFormat="1" ht="12.75">
      <c r="A59" s="465"/>
      <c r="B59" s="90">
        <v>614</v>
      </c>
      <c r="C59" s="92" t="s">
        <v>72</v>
      </c>
      <c r="D59" s="556"/>
      <c r="E59" s="556"/>
      <c r="F59" s="556"/>
      <c r="G59" s="557"/>
      <c r="H59" s="62"/>
      <c r="I59" s="61"/>
      <c r="J59" s="201"/>
    </row>
    <row r="60" spans="1:10" s="7" customFormat="1" ht="12.75">
      <c r="A60" s="465"/>
      <c r="B60" s="90">
        <v>615</v>
      </c>
      <c r="C60" s="92" t="s">
        <v>73</v>
      </c>
      <c r="D60" s="556"/>
      <c r="E60" s="556"/>
      <c r="F60" s="556"/>
      <c r="G60" s="557"/>
      <c r="H60" s="62"/>
      <c r="I60" s="61"/>
      <c r="J60" s="201"/>
    </row>
    <row r="61" spans="1:10" s="7" customFormat="1" ht="12.75">
      <c r="A61" s="465"/>
      <c r="B61" s="90">
        <v>616</v>
      </c>
      <c r="C61" s="92" t="s">
        <v>74</v>
      </c>
      <c r="D61" s="556"/>
      <c r="E61" s="556"/>
      <c r="F61" s="556"/>
      <c r="G61" s="557"/>
      <c r="H61" s="62"/>
      <c r="I61" s="61"/>
      <c r="J61" s="201"/>
    </row>
    <row r="62" spans="1:10" s="7" customFormat="1" ht="12.75">
      <c r="A62" s="465"/>
      <c r="B62" s="90">
        <v>617</v>
      </c>
      <c r="C62" s="92" t="s">
        <v>75</v>
      </c>
      <c r="D62" s="556"/>
      <c r="E62" s="556"/>
      <c r="F62" s="556"/>
      <c r="G62" s="557"/>
      <c r="H62" s="62"/>
      <c r="I62" s="61"/>
      <c r="J62" s="201"/>
    </row>
    <row r="63" spans="1:10" s="7" customFormat="1" ht="12.75">
      <c r="A63" s="465"/>
      <c r="B63" s="90">
        <v>618</v>
      </c>
      <c r="C63" s="92" t="s">
        <v>56</v>
      </c>
      <c r="D63" s="556"/>
      <c r="E63" s="556"/>
      <c r="F63" s="556"/>
      <c r="G63" s="557"/>
      <c r="H63" s="62"/>
      <c r="I63" s="61"/>
      <c r="J63" s="201"/>
    </row>
    <row r="64" spans="1:10" s="15" customFormat="1" ht="12.75">
      <c r="A64" s="467"/>
      <c r="B64" s="124">
        <v>623</v>
      </c>
      <c r="C64" s="125" t="s">
        <v>76</v>
      </c>
      <c r="D64" s="556"/>
      <c r="E64" s="556"/>
      <c r="F64" s="556"/>
      <c r="G64" s="557"/>
      <c r="H64" s="66"/>
      <c r="I64" s="65"/>
      <c r="J64" s="205"/>
    </row>
    <row r="65" spans="1:10" s="15" customFormat="1" ht="12.75">
      <c r="A65" s="467"/>
      <c r="B65" s="124">
        <v>627</v>
      </c>
      <c r="C65" s="125" t="s">
        <v>77</v>
      </c>
      <c r="D65" s="556"/>
      <c r="E65" s="556"/>
      <c r="F65" s="556"/>
      <c r="G65" s="557"/>
      <c r="H65" s="66"/>
      <c r="I65" s="65"/>
      <c r="J65" s="205"/>
    </row>
    <row r="66" spans="1:10" s="7" customFormat="1" ht="12.75">
      <c r="A66" s="465"/>
      <c r="B66" s="126">
        <v>635</v>
      </c>
      <c r="C66" s="127" t="s">
        <v>285</v>
      </c>
      <c r="D66" s="556"/>
      <c r="E66" s="556"/>
      <c r="F66" s="556"/>
      <c r="G66" s="557"/>
      <c r="H66" s="62"/>
      <c r="I66" s="61"/>
      <c r="J66" s="201"/>
    </row>
    <row r="67" spans="1:10" s="7" customFormat="1" ht="13.5" thickBot="1">
      <c r="A67" s="465"/>
      <c r="B67" s="128">
        <v>637</v>
      </c>
      <c r="C67" s="129" t="s">
        <v>286</v>
      </c>
      <c r="D67" s="558"/>
      <c r="E67" s="558"/>
      <c r="F67" s="558"/>
      <c r="G67" s="559"/>
      <c r="H67" s="62"/>
      <c r="I67" s="61"/>
      <c r="J67" s="201"/>
    </row>
    <row r="68" spans="1:10" s="7" customFormat="1" ht="12.75" customHeight="1">
      <c r="A68" s="465"/>
      <c r="B68" s="128"/>
      <c r="C68" s="130"/>
      <c r="D68" s="95"/>
      <c r="E68" s="95"/>
      <c r="F68" s="95"/>
      <c r="G68" s="95"/>
      <c r="H68" s="62"/>
      <c r="I68" s="61"/>
      <c r="J68" s="201"/>
    </row>
    <row r="69" spans="1:10" s="7" customFormat="1" ht="13.5" thickBot="1">
      <c r="A69" s="465"/>
      <c r="B69" s="131" t="s">
        <v>22</v>
      </c>
      <c r="C69" s="130"/>
      <c r="D69" s="95"/>
      <c r="E69" s="95"/>
      <c r="F69" s="95"/>
      <c r="G69" s="95"/>
      <c r="H69" s="62"/>
      <c r="I69" s="61"/>
      <c r="J69" s="201"/>
    </row>
    <row r="70" spans="1:10" s="7" customFormat="1" ht="12.75">
      <c r="A70" s="465"/>
      <c r="B70" s="90">
        <v>651</v>
      </c>
      <c r="C70" s="132" t="s">
        <v>78</v>
      </c>
      <c r="D70" s="554"/>
      <c r="E70" s="554"/>
      <c r="F70" s="554"/>
      <c r="G70" s="555"/>
      <c r="H70" s="62"/>
      <c r="I70" s="61"/>
      <c r="J70" s="201"/>
    </row>
    <row r="71" spans="1:10" s="7" customFormat="1" ht="12.75">
      <c r="A71" s="465"/>
      <c r="B71" s="90">
        <v>653</v>
      </c>
      <c r="C71" s="125" t="s">
        <v>145</v>
      </c>
      <c r="D71" s="556"/>
      <c r="E71" s="556"/>
      <c r="F71" s="556"/>
      <c r="G71" s="557"/>
      <c r="H71" s="62"/>
      <c r="I71" s="61"/>
      <c r="J71" s="201"/>
    </row>
    <row r="72" spans="1:10" s="7" customFormat="1" ht="12.75">
      <c r="A72" s="465"/>
      <c r="B72" s="124">
        <v>654</v>
      </c>
      <c r="C72" s="125" t="s">
        <v>79</v>
      </c>
      <c r="D72" s="556"/>
      <c r="E72" s="556"/>
      <c r="F72" s="556"/>
      <c r="G72" s="557"/>
      <c r="H72" s="62"/>
      <c r="I72" s="61"/>
      <c r="J72" s="201"/>
    </row>
    <row r="73" spans="1:10" s="7" customFormat="1" ht="12.75">
      <c r="A73" s="465"/>
      <c r="B73" s="124">
        <v>655</v>
      </c>
      <c r="C73" s="125" t="s">
        <v>80</v>
      </c>
      <c r="D73" s="556"/>
      <c r="E73" s="556"/>
      <c r="F73" s="556"/>
      <c r="G73" s="557"/>
      <c r="H73" s="62"/>
      <c r="I73" s="61"/>
      <c r="J73" s="201"/>
    </row>
    <row r="74" spans="1:10" s="7" customFormat="1" ht="12.75">
      <c r="A74" s="465"/>
      <c r="B74" s="124">
        <v>657</v>
      </c>
      <c r="C74" s="125" t="s">
        <v>81</v>
      </c>
      <c r="D74" s="556"/>
      <c r="E74" s="556"/>
      <c r="F74" s="556"/>
      <c r="G74" s="557"/>
      <c r="H74" s="62"/>
      <c r="I74" s="61"/>
      <c r="J74" s="201"/>
    </row>
    <row r="75" spans="1:10" s="7" customFormat="1" ht="13.5" thickBot="1">
      <c r="A75" s="465"/>
      <c r="B75" s="124">
        <v>658</v>
      </c>
      <c r="C75" s="133" t="s">
        <v>82</v>
      </c>
      <c r="D75" s="558"/>
      <c r="E75" s="558"/>
      <c r="F75" s="558"/>
      <c r="G75" s="559"/>
      <c r="H75" s="62"/>
      <c r="I75" s="61"/>
      <c r="J75" s="201"/>
    </row>
    <row r="76" spans="1:10" s="7" customFormat="1" ht="12.75" customHeight="1">
      <c r="A76" s="465"/>
      <c r="B76" s="124"/>
      <c r="C76" s="100"/>
      <c r="D76" s="95"/>
      <c r="E76" s="95"/>
      <c r="F76" s="95"/>
      <c r="G76" s="95"/>
      <c r="H76" s="62"/>
      <c r="I76" s="61"/>
      <c r="J76" s="201"/>
    </row>
    <row r="77" spans="1:10" s="7" customFormat="1" ht="13.5" thickBot="1">
      <c r="A77" s="465"/>
      <c r="B77" s="134" t="s">
        <v>23</v>
      </c>
      <c r="C77" s="100"/>
      <c r="D77" s="95"/>
      <c r="E77" s="95"/>
      <c r="F77" s="95"/>
      <c r="G77" s="95"/>
      <c r="H77" s="62"/>
      <c r="I77" s="61"/>
      <c r="J77" s="201"/>
    </row>
    <row r="78" spans="1:10" s="4" customFormat="1" ht="13.5" thickBot="1">
      <c r="A78" s="477"/>
      <c r="B78" s="135">
        <v>66</v>
      </c>
      <c r="C78" s="136" t="s">
        <v>83</v>
      </c>
      <c r="D78" s="570"/>
      <c r="E78" s="570"/>
      <c r="F78" s="570"/>
      <c r="G78" s="571"/>
      <c r="H78" s="71"/>
      <c r="I78" s="70"/>
      <c r="J78" s="209"/>
    </row>
    <row r="79" spans="1:10" s="19" customFormat="1" ht="12.75" customHeight="1">
      <c r="A79" s="477"/>
      <c r="B79" s="135"/>
      <c r="C79" s="137"/>
      <c r="D79" s="95"/>
      <c r="E79" s="95"/>
      <c r="F79" s="95"/>
      <c r="G79" s="95"/>
      <c r="H79" s="71"/>
      <c r="I79" s="70"/>
      <c r="J79" s="209"/>
    </row>
    <row r="80" spans="1:10" s="19" customFormat="1" ht="13.5" thickBot="1">
      <c r="A80" s="477"/>
      <c r="B80" s="134" t="s">
        <v>84</v>
      </c>
      <c r="C80" s="149"/>
      <c r="D80" s="95"/>
      <c r="E80" s="95"/>
      <c r="F80" s="95"/>
      <c r="G80" s="95"/>
      <c r="H80" s="71"/>
      <c r="I80" s="70"/>
      <c r="J80" s="209"/>
    </row>
    <row r="81" spans="1:10" s="4" customFormat="1" ht="12.75">
      <c r="A81" s="477"/>
      <c r="B81" s="135">
        <v>671</v>
      </c>
      <c r="C81" s="138" t="s">
        <v>85</v>
      </c>
      <c r="D81" s="554"/>
      <c r="E81" s="554"/>
      <c r="F81" s="554"/>
      <c r="G81" s="555"/>
      <c r="H81" s="71"/>
      <c r="I81" s="70"/>
      <c r="J81" s="209"/>
    </row>
    <row r="82" spans="1:10" s="19" customFormat="1" ht="12.75">
      <c r="A82" s="477"/>
      <c r="B82" s="135"/>
      <c r="C82" s="139" t="s">
        <v>140</v>
      </c>
      <c r="D82" s="556"/>
      <c r="E82" s="556"/>
      <c r="F82" s="556"/>
      <c r="G82" s="557"/>
      <c r="H82" s="71"/>
      <c r="I82" s="70"/>
      <c r="J82" s="209"/>
    </row>
    <row r="83" spans="1:10" s="19" customFormat="1" ht="12.75">
      <c r="A83" s="477"/>
      <c r="B83" s="135">
        <v>673</v>
      </c>
      <c r="C83" s="140" t="s">
        <v>86</v>
      </c>
      <c r="D83" s="556"/>
      <c r="E83" s="556"/>
      <c r="F83" s="556"/>
      <c r="G83" s="557"/>
      <c r="H83" s="71"/>
      <c r="I83" s="70"/>
      <c r="J83" s="209"/>
    </row>
    <row r="84" spans="1:10" s="19" customFormat="1" ht="12.75">
      <c r="A84" s="477"/>
      <c r="B84" s="135">
        <v>675</v>
      </c>
      <c r="C84" s="139" t="s">
        <v>87</v>
      </c>
      <c r="D84" s="556"/>
      <c r="E84" s="556"/>
      <c r="F84" s="556"/>
      <c r="G84" s="557"/>
      <c r="H84" s="71"/>
      <c r="I84" s="70"/>
      <c r="J84" s="209"/>
    </row>
    <row r="85" spans="1:10" s="19" customFormat="1" ht="13.5" thickBot="1">
      <c r="A85" s="477"/>
      <c r="B85" s="135">
        <v>678</v>
      </c>
      <c r="C85" s="141" t="s">
        <v>88</v>
      </c>
      <c r="D85" s="558"/>
      <c r="E85" s="558"/>
      <c r="F85" s="558"/>
      <c r="G85" s="559"/>
      <c r="H85" s="71"/>
      <c r="I85" s="70"/>
      <c r="J85" s="209"/>
    </row>
    <row r="86" spans="1:10" s="19" customFormat="1" ht="12.75" customHeight="1">
      <c r="A86" s="477"/>
      <c r="B86" s="478"/>
      <c r="C86" s="135"/>
      <c r="D86" s="95"/>
      <c r="E86" s="95"/>
      <c r="F86" s="95"/>
      <c r="G86" s="95"/>
      <c r="H86" s="71"/>
      <c r="I86" s="70"/>
      <c r="J86" s="209"/>
    </row>
    <row r="87" spans="1:10" s="20" customFormat="1" ht="13.5" thickBot="1">
      <c r="A87" s="479"/>
      <c r="B87" s="142" t="s">
        <v>89</v>
      </c>
      <c r="C87" s="143"/>
      <c r="D87" s="144"/>
      <c r="E87" s="144"/>
      <c r="F87" s="144"/>
      <c r="G87" s="144"/>
      <c r="H87" s="73"/>
      <c r="I87" s="72"/>
      <c r="J87" s="210"/>
    </row>
    <row r="88" spans="1:10" s="19" customFormat="1" ht="12.75">
      <c r="A88" s="477"/>
      <c r="B88" s="135">
        <v>6811</v>
      </c>
      <c r="C88" s="138" t="s">
        <v>24</v>
      </c>
      <c r="D88" s="564"/>
      <c r="E88" s="564"/>
      <c r="F88" s="554"/>
      <c r="G88" s="555"/>
      <c r="H88" s="71"/>
      <c r="I88" s="70"/>
      <c r="J88" s="209"/>
    </row>
    <row r="89" spans="1:10" s="19" customFormat="1" ht="12.75">
      <c r="A89" s="477"/>
      <c r="B89" s="135">
        <v>6812</v>
      </c>
      <c r="C89" s="139" t="s">
        <v>25</v>
      </c>
      <c r="D89" s="566"/>
      <c r="E89" s="566"/>
      <c r="F89" s="556"/>
      <c r="G89" s="557"/>
      <c r="H89" s="71"/>
      <c r="I89" s="70"/>
      <c r="J89" s="209"/>
    </row>
    <row r="90" spans="1:10" s="19" customFormat="1" ht="12.75">
      <c r="A90" s="477"/>
      <c r="B90" s="135">
        <v>6815</v>
      </c>
      <c r="C90" s="139" t="s">
        <v>147</v>
      </c>
      <c r="D90" s="566"/>
      <c r="E90" s="566"/>
      <c r="F90" s="556"/>
      <c r="G90" s="557"/>
      <c r="H90" s="71"/>
      <c r="I90" s="70"/>
      <c r="J90" s="209"/>
    </row>
    <row r="91" spans="1:10" s="4" customFormat="1" ht="12.75">
      <c r="A91" s="477"/>
      <c r="B91" s="145">
        <v>6816</v>
      </c>
      <c r="C91" s="139" t="s">
        <v>27</v>
      </c>
      <c r="D91" s="566"/>
      <c r="E91" s="566"/>
      <c r="F91" s="556"/>
      <c r="G91" s="557"/>
      <c r="H91" s="71"/>
      <c r="I91" s="70"/>
      <c r="J91" s="209"/>
    </row>
    <row r="92" spans="1:10" s="4" customFormat="1" ht="12.75">
      <c r="A92" s="477"/>
      <c r="B92" s="145">
        <v>6817</v>
      </c>
      <c r="C92" s="139" t="s">
        <v>28</v>
      </c>
      <c r="D92" s="566"/>
      <c r="E92" s="566"/>
      <c r="F92" s="556"/>
      <c r="G92" s="557"/>
      <c r="H92" s="71"/>
      <c r="I92" s="70"/>
      <c r="J92" s="209"/>
    </row>
    <row r="93" spans="1:10" s="19" customFormat="1" ht="12.75">
      <c r="A93" s="477"/>
      <c r="B93" s="135">
        <v>686</v>
      </c>
      <c r="C93" s="139" t="s">
        <v>287</v>
      </c>
      <c r="D93" s="566"/>
      <c r="E93" s="566"/>
      <c r="F93" s="556"/>
      <c r="G93" s="557"/>
      <c r="H93" s="71"/>
      <c r="I93" s="70"/>
      <c r="J93" s="209"/>
    </row>
    <row r="94" spans="1:10" s="19" customFormat="1" ht="25.5">
      <c r="A94" s="477"/>
      <c r="B94" s="101">
        <v>687</v>
      </c>
      <c r="C94" s="103" t="s">
        <v>288</v>
      </c>
      <c r="D94" s="566"/>
      <c r="E94" s="566"/>
      <c r="F94" s="556"/>
      <c r="G94" s="557"/>
      <c r="H94" s="71"/>
      <c r="I94" s="70"/>
      <c r="J94" s="209"/>
    </row>
    <row r="95" spans="1:10" s="21" customFormat="1" ht="12.75">
      <c r="A95" s="480"/>
      <c r="B95" s="101">
        <v>68725</v>
      </c>
      <c r="C95" s="102" t="s">
        <v>126</v>
      </c>
      <c r="D95" s="566"/>
      <c r="E95" s="566"/>
      <c r="F95" s="556"/>
      <c r="G95" s="557"/>
      <c r="H95" s="481"/>
      <c r="I95" s="481"/>
      <c r="J95" s="211"/>
    </row>
    <row r="96" spans="1:10" s="21" customFormat="1" ht="12.75">
      <c r="A96" s="480"/>
      <c r="B96" s="438">
        <v>68741</v>
      </c>
      <c r="C96" s="146" t="s">
        <v>127</v>
      </c>
      <c r="D96" s="566"/>
      <c r="E96" s="566"/>
      <c r="F96" s="556"/>
      <c r="G96" s="557"/>
      <c r="H96" s="482"/>
      <c r="I96" s="481"/>
      <c r="J96" s="211"/>
    </row>
    <row r="97" spans="1:10" s="21" customFormat="1" ht="12.75">
      <c r="A97" s="480"/>
      <c r="B97" s="438">
        <v>68742</v>
      </c>
      <c r="C97" s="146" t="s">
        <v>128</v>
      </c>
      <c r="D97" s="566"/>
      <c r="E97" s="566"/>
      <c r="F97" s="556"/>
      <c r="G97" s="557"/>
      <c r="H97" s="482"/>
      <c r="I97" s="481"/>
      <c r="J97" s="211"/>
    </row>
    <row r="98" spans="1:10" s="19" customFormat="1" ht="12.75">
      <c r="A98" s="477"/>
      <c r="B98" s="101">
        <v>689</v>
      </c>
      <c r="C98" s="146" t="s">
        <v>351</v>
      </c>
      <c r="D98" s="566"/>
      <c r="E98" s="566"/>
      <c r="F98" s="556"/>
      <c r="G98" s="557"/>
      <c r="H98" s="71"/>
      <c r="I98" s="70"/>
      <c r="J98" s="209"/>
    </row>
    <row r="99" spans="1:10" s="19" customFormat="1" ht="25.5">
      <c r="A99" s="477"/>
      <c r="B99" s="101">
        <v>68921</v>
      </c>
      <c r="C99" s="146" t="s">
        <v>352</v>
      </c>
      <c r="D99" s="566"/>
      <c r="E99" s="566"/>
      <c r="F99" s="556"/>
      <c r="G99" s="557"/>
      <c r="H99" s="71"/>
      <c r="I99" s="70"/>
      <c r="J99" s="209"/>
    </row>
    <row r="100" spans="1:10" s="19" customFormat="1" ht="25.5">
      <c r="A100" s="477"/>
      <c r="B100" s="101">
        <v>68922</v>
      </c>
      <c r="C100" s="146" t="s">
        <v>353</v>
      </c>
      <c r="D100" s="566"/>
      <c r="E100" s="566"/>
      <c r="F100" s="556"/>
      <c r="G100" s="557"/>
      <c r="H100" s="71"/>
      <c r="I100" s="70"/>
      <c r="J100" s="209"/>
    </row>
    <row r="101" spans="1:10" s="19" customFormat="1" ht="13.5" thickBot="1">
      <c r="A101" s="477"/>
      <c r="B101" s="101">
        <v>6895</v>
      </c>
      <c r="C101" s="633" t="s">
        <v>354</v>
      </c>
      <c r="D101" s="568"/>
      <c r="E101" s="568"/>
      <c r="F101" s="558"/>
      <c r="G101" s="559"/>
      <c r="H101" s="71"/>
      <c r="I101" s="70"/>
      <c r="J101" s="209"/>
    </row>
    <row r="102" spans="1:10" s="19" customFormat="1" ht="14.25" customHeight="1" thickBot="1">
      <c r="A102" s="477"/>
      <c r="B102" s="478"/>
      <c r="C102" s="135"/>
      <c r="D102" s="95"/>
      <c r="E102" s="95"/>
      <c r="F102" s="95"/>
      <c r="G102" s="95"/>
      <c r="H102" s="71"/>
      <c r="I102" s="70"/>
      <c r="J102" s="209"/>
    </row>
    <row r="103" spans="1:10" s="19" customFormat="1" ht="14.25" customHeight="1" thickBot="1" thickTop="1">
      <c r="A103" s="477"/>
      <c r="B103" s="478"/>
      <c r="C103" s="147" t="s">
        <v>90</v>
      </c>
      <c r="D103" s="248">
        <f>SUM(D57:D67)+SUM(D70:D75)+D78+SUM(D81:D85)+SUM(D88:D101)</f>
        <v>0</v>
      </c>
      <c r="E103" s="248">
        <f>SUM(E57:E67)+SUM(E70:E75)+E78+SUM(E81:E85)+SUM(E88:E101)</f>
        <v>0</v>
      </c>
      <c r="F103" s="248">
        <f>SUM(F57:F67)+SUM(F70:F75)+F78+SUM(F81:F85)+SUM(F88:F101)</f>
        <v>0</v>
      </c>
      <c r="G103" s="249">
        <f>SUM(G57:G67)+SUM(G70:G75)+G78+SUM(G81:G85)+SUM(G88:G101)</f>
        <v>0</v>
      </c>
      <c r="H103" s="71"/>
      <c r="I103" s="70"/>
      <c r="J103" s="209"/>
    </row>
    <row r="104" spans="1:10" s="23" customFormat="1" ht="14.25" customHeight="1" thickBot="1" thickTop="1">
      <c r="A104" s="483"/>
      <c r="B104" s="148"/>
      <c r="C104" s="149"/>
      <c r="D104" s="150"/>
      <c r="E104" s="150"/>
      <c r="F104" s="151"/>
      <c r="G104" s="151"/>
      <c r="H104" s="73"/>
      <c r="I104" s="74"/>
      <c r="J104" s="212"/>
    </row>
    <row r="105" spans="1:10" s="19" customFormat="1" ht="14.25" customHeight="1" thickBot="1" thickTop="1">
      <c r="A105" s="477"/>
      <c r="B105" s="478"/>
      <c r="C105" s="147" t="s">
        <v>33</v>
      </c>
      <c r="D105" s="250">
        <f>D35+D52+D103</f>
        <v>0</v>
      </c>
      <c r="E105" s="250">
        <f>E35+E52+E103</f>
        <v>0</v>
      </c>
      <c r="F105" s="248">
        <f>F35+F52+F103</f>
        <v>0</v>
      </c>
      <c r="G105" s="249">
        <f>G35+G52+G103</f>
        <v>0</v>
      </c>
      <c r="H105" s="71"/>
      <c r="I105" s="70"/>
      <c r="J105" s="209"/>
    </row>
    <row r="106" spans="1:10" ht="14.25" customHeight="1" thickBot="1" thickTop="1">
      <c r="A106" s="455"/>
      <c r="B106" s="484"/>
      <c r="C106" s="475"/>
      <c r="D106" s="170"/>
      <c r="E106" s="170"/>
      <c r="F106" s="170"/>
      <c r="G106" s="170"/>
      <c r="H106" s="76"/>
      <c r="I106" s="75"/>
      <c r="J106" s="200"/>
    </row>
    <row r="107" spans="1:10" ht="14.25" customHeight="1" thickBot="1" thickTop="1">
      <c r="A107" s="455"/>
      <c r="B107" s="484"/>
      <c r="C107" s="147" t="s">
        <v>134</v>
      </c>
      <c r="D107" s="250">
        <f>IF(D105-D179&gt;0,0,D179-D105)</f>
        <v>0</v>
      </c>
      <c r="E107" s="250">
        <f>IF(E105-E179&gt;0,0,E179-E105)</f>
        <v>0</v>
      </c>
      <c r="F107" s="248">
        <f>IF(F105-F179&gt;0,0,F179-F105)</f>
        <v>0</v>
      </c>
      <c r="G107" s="249">
        <f>IF(G105-G179&gt;0,0,G179-G105)</f>
        <v>0</v>
      </c>
      <c r="H107" s="76"/>
      <c r="I107" s="75"/>
      <c r="J107" s="200"/>
    </row>
    <row r="108" spans="1:10" ht="14.25" customHeight="1" thickBot="1" thickTop="1">
      <c r="A108" s="455"/>
      <c r="B108" s="484"/>
      <c r="C108" s="475"/>
      <c r="D108" s="170"/>
      <c r="E108" s="170"/>
      <c r="F108" s="170"/>
      <c r="G108" s="170"/>
      <c r="H108" s="76"/>
      <c r="I108" s="75"/>
      <c r="J108" s="200"/>
    </row>
    <row r="109" spans="1:10" ht="14.25" customHeight="1" thickBot="1" thickTop="1">
      <c r="A109" s="455"/>
      <c r="B109" s="484"/>
      <c r="C109" s="147" t="s">
        <v>206</v>
      </c>
      <c r="D109" s="250">
        <f>D105+D107</f>
        <v>0</v>
      </c>
      <c r="E109" s="250">
        <f>E105+E107</f>
        <v>0</v>
      </c>
      <c r="F109" s="248">
        <f>F105+F107</f>
        <v>0</v>
      </c>
      <c r="G109" s="249">
        <f>G105+G107</f>
        <v>0</v>
      </c>
      <c r="H109" s="76"/>
      <c r="I109" s="75"/>
      <c r="J109" s="200"/>
    </row>
    <row r="110" spans="1:10" ht="14.25" customHeight="1" thickTop="1">
      <c r="A110" s="455"/>
      <c r="B110" s="484"/>
      <c r="C110" s="188"/>
      <c r="D110" s="164"/>
      <c r="E110" s="164"/>
      <c r="F110" s="107"/>
      <c r="G110" s="107"/>
      <c r="H110" s="76"/>
      <c r="I110" s="75"/>
      <c r="J110" s="200"/>
    </row>
    <row r="111" spans="1:10" ht="11.25" customHeight="1" thickBot="1">
      <c r="A111" s="455"/>
      <c r="B111" s="485"/>
      <c r="C111" s="486"/>
      <c r="D111" s="95"/>
      <c r="E111" s="95"/>
      <c r="F111" s="121"/>
      <c r="G111" s="121"/>
      <c r="H111" s="76"/>
      <c r="I111" s="75"/>
      <c r="J111" s="200"/>
    </row>
    <row r="112" spans="1:10" ht="12.75">
      <c r="A112" s="455"/>
      <c r="B112" s="485" t="s">
        <v>144</v>
      </c>
      <c r="C112" s="485"/>
      <c r="D112" s="707" t="str">
        <f>IF('Page de garde'!$D$4="","Prévu N","Prévu "&amp;'Page de garde'!$D$4)</f>
        <v>Prévu N</v>
      </c>
      <c r="E112" s="709"/>
      <c r="F112" s="707" t="str">
        <f>IF('Page de garde'!$D$4="","Réel N","Réel "&amp;'Page de garde'!$D$4)</f>
        <v>Réel N</v>
      </c>
      <c r="G112" s="708"/>
      <c r="H112" s="76"/>
      <c r="I112" s="75"/>
      <c r="J112" s="200"/>
    </row>
    <row r="113" spans="1:10" ht="51.75" customHeight="1" thickBot="1">
      <c r="A113" s="455"/>
      <c r="B113" s="153"/>
      <c r="C113" s="152" t="s">
        <v>203</v>
      </c>
      <c r="D113" s="154" t="s">
        <v>117</v>
      </c>
      <c r="E113" s="155" t="s">
        <v>156</v>
      </c>
      <c r="F113" s="154" t="s">
        <v>117</v>
      </c>
      <c r="G113" s="189" t="s">
        <v>156</v>
      </c>
      <c r="H113" s="76"/>
      <c r="I113" s="75"/>
      <c r="J113" s="200"/>
    </row>
    <row r="114" spans="1:10" ht="13.5" thickBot="1">
      <c r="A114" s="455"/>
      <c r="B114" s="153"/>
      <c r="C114" s="156"/>
      <c r="D114" s="157"/>
      <c r="E114" s="157"/>
      <c r="F114" s="157"/>
      <c r="G114" s="89"/>
      <c r="H114" s="76"/>
      <c r="I114" s="75"/>
      <c r="J114" s="200"/>
    </row>
    <row r="115" spans="1:10" ht="12.75">
      <c r="A115" s="455"/>
      <c r="B115" s="158">
        <v>731</v>
      </c>
      <c r="C115" s="159" t="s">
        <v>91</v>
      </c>
      <c r="D115" s="541"/>
      <c r="E115" s="541"/>
      <c r="F115" s="541"/>
      <c r="G115" s="542"/>
      <c r="H115" s="76"/>
      <c r="I115" s="75"/>
      <c r="J115" s="200"/>
    </row>
    <row r="116" spans="1:10" s="25" customFormat="1" ht="12.75" customHeight="1">
      <c r="A116" s="487"/>
      <c r="B116" s="644">
        <v>7312152</v>
      </c>
      <c r="C116" s="643" t="s">
        <v>163</v>
      </c>
      <c r="D116" s="543"/>
      <c r="E116" s="543"/>
      <c r="F116" s="543"/>
      <c r="G116" s="544"/>
      <c r="H116" s="488"/>
      <c r="I116" s="488"/>
      <c r="J116" s="213"/>
    </row>
    <row r="117" spans="1:10" ht="12.75">
      <c r="A117" s="455"/>
      <c r="B117" s="158">
        <v>732</v>
      </c>
      <c r="C117" s="161" t="s">
        <v>35</v>
      </c>
      <c r="D117" s="545"/>
      <c r="E117" s="545"/>
      <c r="F117" s="545"/>
      <c r="G117" s="546"/>
      <c r="H117" s="76"/>
      <c r="I117" s="75"/>
      <c r="J117" s="200"/>
    </row>
    <row r="118" spans="1:10" ht="12.75">
      <c r="A118" s="455"/>
      <c r="B118" s="158">
        <v>733</v>
      </c>
      <c r="C118" s="161" t="s">
        <v>92</v>
      </c>
      <c r="D118" s="545"/>
      <c r="E118" s="545"/>
      <c r="F118" s="545"/>
      <c r="G118" s="546"/>
      <c r="H118" s="76"/>
      <c r="I118" s="75"/>
      <c r="J118" s="200"/>
    </row>
    <row r="119" spans="1:10" ht="12.75">
      <c r="A119" s="455"/>
      <c r="B119" s="101">
        <v>734</v>
      </c>
      <c r="C119" s="161" t="s">
        <v>93</v>
      </c>
      <c r="D119" s="545"/>
      <c r="E119" s="545"/>
      <c r="F119" s="545"/>
      <c r="G119" s="546"/>
      <c r="H119" s="76"/>
      <c r="I119" s="75"/>
      <c r="J119" s="200"/>
    </row>
    <row r="120" spans="1:10" ht="13.5" thickBot="1">
      <c r="A120" s="455"/>
      <c r="B120" s="101">
        <v>738</v>
      </c>
      <c r="C120" s="162" t="s">
        <v>37</v>
      </c>
      <c r="D120" s="547"/>
      <c r="E120" s="547"/>
      <c r="F120" s="547"/>
      <c r="G120" s="548"/>
      <c r="H120" s="76"/>
      <c r="I120" s="75"/>
      <c r="J120" s="200"/>
    </row>
    <row r="121" spans="1:10" ht="13.5" thickBot="1">
      <c r="A121" s="455"/>
      <c r="B121" s="101"/>
      <c r="C121" s="163"/>
      <c r="D121" s="164"/>
      <c r="E121" s="164"/>
      <c r="F121" s="164"/>
      <c r="G121" s="164"/>
      <c r="H121" s="76"/>
      <c r="I121" s="75"/>
      <c r="J121" s="200"/>
    </row>
    <row r="122" spans="1:10" ht="14.25" thickBot="1" thickTop="1">
      <c r="A122" s="455"/>
      <c r="B122" s="171"/>
      <c r="C122" s="172" t="s">
        <v>57</v>
      </c>
      <c r="D122" s="252">
        <f>D115+SUM(D117:D120)</f>
        <v>0</v>
      </c>
      <c r="E122" s="252">
        <f>E115+SUM(E117:E120)</f>
        <v>0</v>
      </c>
      <c r="F122" s="252">
        <f>F115+SUM(F117:F120)</f>
        <v>0</v>
      </c>
      <c r="G122" s="251">
        <f>G115+SUM(G117:G120)</f>
        <v>0</v>
      </c>
      <c r="H122" s="76"/>
      <c r="I122" s="75"/>
      <c r="J122" s="200"/>
    </row>
    <row r="123" spans="1:10" ht="12.75" customHeight="1" thickTop="1">
      <c r="A123" s="455"/>
      <c r="B123" s="171"/>
      <c r="C123" s="156"/>
      <c r="D123" s="95"/>
      <c r="E123" s="95"/>
      <c r="F123" s="95"/>
      <c r="G123" s="107"/>
      <c r="H123" s="76"/>
      <c r="I123" s="75"/>
      <c r="J123" s="200"/>
    </row>
    <row r="124" spans="1:10" ht="12.75" customHeight="1" thickBot="1">
      <c r="A124" s="455"/>
      <c r="B124" s="489"/>
      <c r="C124" s="486"/>
      <c r="D124" s="170"/>
      <c r="E124" s="170"/>
      <c r="F124" s="170"/>
      <c r="G124" s="170"/>
      <c r="H124" s="76"/>
      <c r="I124" s="75"/>
      <c r="J124" s="200"/>
    </row>
    <row r="125" spans="1:10" ht="12.75" customHeight="1">
      <c r="A125" s="455"/>
      <c r="B125" s="489"/>
      <c r="C125" s="165"/>
      <c r="D125" s="707" t="str">
        <f>IF('Page de garde'!$D$4="","Prévu N","Prévu "&amp;'Page de garde'!$D$4)</f>
        <v>Prévu N</v>
      </c>
      <c r="E125" s="709"/>
      <c r="F125" s="707" t="str">
        <f>IF('Page de garde'!$D$4="","Réel N","Réel "&amp;'Page de garde'!$D$4)</f>
        <v>Réel N</v>
      </c>
      <c r="G125" s="708"/>
      <c r="H125" s="76"/>
      <c r="I125" s="75"/>
      <c r="J125" s="200"/>
    </row>
    <row r="126" spans="1:10" ht="51.75" thickBot="1">
      <c r="A126" s="455"/>
      <c r="B126" s="485"/>
      <c r="C126" s="165" t="s">
        <v>204</v>
      </c>
      <c r="D126" s="154" t="s">
        <v>117</v>
      </c>
      <c r="E126" s="155" t="s">
        <v>156</v>
      </c>
      <c r="F126" s="154" t="s">
        <v>117</v>
      </c>
      <c r="G126" s="189" t="s">
        <v>156</v>
      </c>
      <c r="H126" s="76"/>
      <c r="I126" s="75"/>
      <c r="J126" s="200"/>
    </row>
    <row r="127" spans="1:10" ht="13.5" thickBot="1">
      <c r="A127" s="455"/>
      <c r="B127" s="153"/>
      <c r="C127" s="156"/>
      <c r="D127" s="89"/>
      <c r="E127" s="89"/>
      <c r="F127" s="89"/>
      <c r="G127" s="89"/>
      <c r="H127" s="76"/>
      <c r="I127" s="75"/>
      <c r="J127" s="200"/>
    </row>
    <row r="128" spans="1:10" ht="12.75">
      <c r="A128" s="455"/>
      <c r="B128" s="101">
        <v>70</v>
      </c>
      <c r="C128" s="166" t="s">
        <v>148</v>
      </c>
      <c r="D128" s="549"/>
      <c r="E128" s="549"/>
      <c r="F128" s="541"/>
      <c r="G128" s="542"/>
      <c r="H128" s="76"/>
      <c r="I128" s="75"/>
      <c r="J128" s="200"/>
    </row>
    <row r="129" spans="1:10" ht="12.75">
      <c r="A129" s="455"/>
      <c r="B129" s="490">
        <v>71</v>
      </c>
      <c r="C129" s="167" t="s">
        <v>118</v>
      </c>
      <c r="D129" s="550"/>
      <c r="E129" s="550"/>
      <c r="F129" s="545"/>
      <c r="G129" s="546"/>
      <c r="H129" s="76"/>
      <c r="I129" s="75"/>
      <c r="J129" s="200"/>
    </row>
    <row r="130" spans="1:10" ht="12.75">
      <c r="A130" s="455"/>
      <c r="B130" s="490">
        <v>72</v>
      </c>
      <c r="C130" s="167" t="s">
        <v>94</v>
      </c>
      <c r="D130" s="550"/>
      <c r="E130" s="550"/>
      <c r="F130" s="545"/>
      <c r="G130" s="546"/>
      <c r="H130" s="76"/>
      <c r="I130" s="75"/>
      <c r="J130" s="200"/>
    </row>
    <row r="131" spans="1:10" ht="12.75">
      <c r="A131" s="455"/>
      <c r="B131" s="491">
        <v>74</v>
      </c>
      <c r="C131" s="167" t="s">
        <v>95</v>
      </c>
      <c r="D131" s="550"/>
      <c r="E131" s="550"/>
      <c r="F131" s="545"/>
      <c r="G131" s="546"/>
      <c r="H131" s="76"/>
      <c r="I131" s="75"/>
      <c r="J131" s="200"/>
    </row>
    <row r="132" spans="1:10" ht="12.75">
      <c r="A132" s="455"/>
      <c r="B132" s="490">
        <v>75</v>
      </c>
      <c r="C132" s="167" t="s">
        <v>96</v>
      </c>
      <c r="D132" s="550"/>
      <c r="E132" s="550"/>
      <c r="F132" s="545"/>
      <c r="G132" s="546"/>
      <c r="H132" s="76"/>
      <c r="I132" s="75"/>
      <c r="J132" s="200"/>
    </row>
    <row r="133" spans="1:10" s="24" customFormat="1" ht="12.75">
      <c r="A133" s="455"/>
      <c r="B133" s="490">
        <v>603</v>
      </c>
      <c r="C133" s="167" t="s">
        <v>97</v>
      </c>
      <c r="D133" s="550"/>
      <c r="E133" s="550"/>
      <c r="F133" s="545"/>
      <c r="G133" s="546"/>
      <c r="H133" s="76"/>
      <c r="I133" s="75"/>
      <c r="J133" s="200"/>
    </row>
    <row r="134" spans="1:10" ht="12.75">
      <c r="A134" s="455"/>
      <c r="B134" s="490">
        <v>609</v>
      </c>
      <c r="C134" s="167" t="s">
        <v>98</v>
      </c>
      <c r="D134" s="550"/>
      <c r="E134" s="550"/>
      <c r="F134" s="545"/>
      <c r="G134" s="546"/>
      <c r="H134" s="76"/>
      <c r="I134" s="75"/>
      <c r="J134" s="200"/>
    </row>
    <row r="135" spans="1:10" s="24" customFormat="1" ht="12.75">
      <c r="A135" s="455"/>
      <c r="B135" s="490">
        <v>619</v>
      </c>
      <c r="C135" s="167" t="s">
        <v>99</v>
      </c>
      <c r="D135" s="550"/>
      <c r="E135" s="550"/>
      <c r="F135" s="545"/>
      <c r="G135" s="546"/>
      <c r="H135" s="76"/>
      <c r="I135" s="75"/>
      <c r="J135" s="200"/>
    </row>
    <row r="136" spans="1:10" s="24" customFormat="1" ht="12.75">
      <c r="A136" s="455"/>
      <c r="B136" s="490">
        <v>629</v>
      </c>
      <c r="C136" s="167" t="s">
        <v>290</v>
      </c>
      <c r="D136" s="550"/>
      <c r="E136" s="550"/>
      <c r="F136" s="545"/>
      <c r="G136" s="546"/>
      <c r="H136" s="76"/>
      <c r="I136" s="75"/>
      <c r="J136" s="200"/>
    </row>
    <row r="137" spans="1:10" ht="12.75">
      <c r="A137" s="455"/>
      <c r="B137" s="490">
        <v>6419</v>
      </c>
      <c r="C137" s="167" t="s">
        <v>100</v>
      </c>
      <c r="D137" s="550"/>
      <c r="E137" s="550"/>
      <c r="F137" s="545"/>
      <c r="G137" s="546"/>
      <c r="H137" s="76"/>
      <c r="I137" s="75"/>
      <c r="J137" s="200"/>
    </row>
    <row r="138" spans="1:10" ht="12.75">
      <c r="A138" s="455"/>
      <c r="B138" s="490">
        <v>6429</v>
      </c>
      <c r="C138" s="167" t="s">
        <v>289</v>
      </c>
      <c r="D138" s="550"/>
      <c r="E138" s="550"/>
      <c r="F138" s="545"/>
      <c r="G138" s="546"/>
      <c r="H138" s="76"/>
      <c r="I138" s="75"/>
      <c r="J138" s="200"/>
    </row>
    <row r="139" spans="1:10" ht="12.75">
      <c r="A139" s="455"/>
      <c r="B139" s="490">
        <v>6439</v>
      </c>
      <c r="C139" s="167" t="s">
        <v>101</v>
      </c>
      <c r="D139" s="550"/>
      <c r="E139" s="550"/>
      <c r="F139" s="545"/>
      <c r="G139" s="546"/>
      <c r="H139" s="76"/>
      <c r="I139" s="75"/>
      <c r="J139" s="200"/>
    </row>
    <row r="140" spans="1:10" ht="25.5">
      <c r="A140" s="455"/>
      <c r="B140" s="490" t="s">
        <v>102</v>
      </c>
      <c r="C140" s="167" t="s">
        <v>103</v>
      </c>
      <c r="D140" s="550"/>
      <c r="E140" s="550"/>
      <c r="F140" s="545"/>
      <c r="G140" s="546"/>
      <c r="H140" s="76"/>
      <c r="I140" s="75"/>
      <c r="J140" s="200"/>
    </row>
    <row r="141" spans="1:10" ht="12.75">
      <c r="A141" s="455"/>
      <c r="B141" s="490">
        <v>6489</v>
      </c>
      <c r="C141" s="167" t="s">
        <v>104</v>
      </c>
      <c r="D141" s="550"/>
      <c r="E141" s="550"/>
      <c r="F141" s="545"/>
      <c r="G141" s="546"/>
      <c r="H141" s="76"/>
      <c r="I141" s="75"/>
      <c r="J141" s="200"/>
    </row>
    <row r="142" spans="1:10" ht="12.75">
      <c r="A142" s="455"/>
      <c r="B142" s="484"/>
      <c r="C142" s="167" t="s">
        <v>141</v>
      </c>
      <c r="D142" s="550"/>
      <c r="E142" s="550"/>
      <c r="F142" s="545"/>
      <c r="G142" s="546"/>
      <c r="H142" s="76"/>
      <c r="I142" s="75"/>
      <c r="J142" s="200"/>
    </row>
    <row r="143" spans="1:10" ht="13.5" thickBot="1">
      <c r="A143" s="455"/>
      <c r="B143" s="490">
        <v>6611</v>
      </c>
      <c r="C143" s="168" t="s">
        <v>137</v>
      </c>
      <c r="D143" s="551"/>
      <c r="E143" s="551"/>
      <c r="F143" s="547"/>
      <c r="G143" s="548"/>
      <c r="H143" s="76"/>
      <c r="I143" s="75"/>
      <c r="J143" s="200"/>
    </row>
    <row r="144" spans="1:10" ht="13.5" thickBot="1">
      <c r="A144" s="455"/>
      <c r="B144" s="171"/>
      <c r="C144" s="169"/>
      <c r="D144" s="170"/>
      <c r="E144" s="170"/>
      <c r="F144" s="95"/>
      <c r="G144" s="95"/>
      <c r="H144" s="76"/>
      <c r="I144" s="75"/>
      <c r="J144" s="200"/>
    </row>
    <row r="145" spans="1:10" ht="14.25" thickBot="1" thickTop="1">
      <c r="A145" s="455"/>
      <c r="B145" s="171"/>
      <c r="C145" s="172" t="s">
        <v>69</v>
      </c>
      <c r="D145" s="252">
        <f>SUM(D128:D143)</f>
        <v>0</v>
      </c>
      <c r="E145" s="252">
        <f>SUM(E128:E143)</f>
        <v>0</v>
      </c>
      <c r="F145" s="252">
        <f>SUM(F128:F143)</f>
        <v>0</v>
      </c>
      <c r="G145" s="251">
        <f>SUM(G128:G143)</f>
        <v>0</v>
      </c>
      <c r="H145" s="76"/>
      <c r="I145" s="75"/>
      <c r="J145" s="200"/>
    </row>
    <row r="146" spans="1:10" ht="11.25" customHeight="1" thickTop="1">
      <c r="A146" s="455"/>
      <c r="B146" s="171"/>
      <c r="C146" s="156"/>
      <c r="D146" s="95"/>
      <c r="E146" s="95"/>
      <c r="F146" s="95"/>
      <c r="G146" s="95"/>
      <c r="H146" s="76"/>
      <c r="I146" s="75"/>
      <c r="J146" s="200"/>
    </row>
    <row r="147" spans="1:10" ht="13.5" thickBot="1">
      <c r="A147" s="455"/>
      <c r="B147" s="489"/>
      <c r="C147" s="156"/>
      <c r="D147" s="95"/>
      <c r="E147" s="95"/>
      <c r="F147" s="95"/>
      <c r="G147" s="95"/>
      <c r="H147" s="76"/>
      <c r="I147" s="75"/>
      <c r="J147" s="200"/>
    </row>
    <row r="148" spans="1:10" ht="12.75">
      <c r="A148" s="455"/>
      <c r="B148" s="485"/>
      <c r="C148" s="173"/>
      <c r="D148" s="707" t="str">
        <f>IF('Page de garde'!$D$4="","Prévu N","Prévu "&amp;'Page de garde'!$D$4)</f>
        <v>Prévu N</v>
      </c>
      <c r="E148" s="709"/>
      <c r="F148" s="707" t="str">
        <f>IF('Page de garde'!$D$4="","Réel N","Réel "&amp;'Page de garde'!$D$4)</f>
        <v>Réel N</v>
      </c>
      <c r="G148" s="708"/>
      <c r="H148" s="76"/>
      <c r="I148" s="75"/>
      <c r="J148" s="200"/>
    </row>
    <row r="149" spans="1:10" ht="51.75" thickBot="1">
      <c r="A149" s="455"/>
      <c r="B149" s="485"/>
      <c r="C149" s="173" t="s">
        <v>205</v>
      </c>
      <c r="D149" s="154" t="s">
        <v>117</v>
      </c>
      <c r="E149" s="155" t="s">
        <v>156</v>
      </c>
      <c r="F149" s="154" t="s">
        <v>117</v>
      </c>
      <c r="G149" s="189" t="s">
        <v>156</v>
      </c>
      <c r="H149" s="76"/>
      <c r="I149" s="75"/>
      <c r="J149" s="200"/>
    </row>
    <row r="150" spans="1:10" ht="13.5" thickBot="1">
      <c r="A150" s="455"/>
      <c r="B150" s="484"/>
      <c r="C150" s="163"/>
      <c r="D150" s="89"/>
      <c r="E150" s="89"/>
      <c r="F150" s="89"/>
      <c r="G150" s="89"/>
      <c r="H150" s="76"/>
      <c r="I150" s="75"/>
      <c r="J150" s="200"/>
    </row>
    <row r="151" spans="1:10" ht="13.5" thickBot="1">
      <c r="A151" s="455"/>
      <c r="B151" s="491">
        <v>76</v>
      </c>
      <c r="C151" s="174" t="s">
        <v>105</v>
      </c>
      <c r="D151" s="552"/>
      <c r="E151" s="552"/>
      <c r="F151" s="552"/>
      <c r="G151" s="553"/>
      <c r="H151" s="76"/>
      <c r="I151" s="75"/>
      <c r="J151" s="200"/>
    </row>
    <row r="152" spans="1:10" ht="12.75">
      <c r="A152" s="455"/>
      <c r="B152" s="491"/>
      <c r="C152" s="169"/>
      <c r="D152" s="170"/>
      <c r="E152" s="170"/>
      <c r="F152" s="170"/>
      <c r="G152" s="170"/>
      <c r="H152" s="76"/>
      <c r="I152" s="75"/>
      <c r="J152" s="200"/>
    </row>
    <row r="153" spans="1:10" ht="13.5" thickBot="1">
      <c r="A153" s="455"/>
      <c r="B153" s="175" t="s">
        <v>106</v>
      </c>
      <c r="C153" s="492"/>
      <c r="D153" s="176"/>
      <c r="E153" s="176"/>
      <c r="F153" s="177"/>
      <c r="G153" s="177"/>
      <c r="H153" s="76"/>
      <c r="I153" s="75"/>
      <c r="J153" s="200"/>
    </row>
    <row r="154" spans="1:10" ht="12.75">
      <c r="A154" s="455"/>
      <c r="B154" s="178">
        <v>771</v>
      </c>
      <c r="C154" s="166" t="s">
        <v>107</v>
      </c>
      <c r="D154" s="549"/>
      <c r="E154" s="549"/>
      <c r="F154" s="541"/>
      <c r="G154" s="542"/>
      <c r="H154" s="76"/>
      <c r="I154" s="75"/>
      <c r="J154" s="200"/>
    </row>
    <row r="155" spans="1:10" ht="11.25" customHeight="1">
      <c r="A155" s="455"/>
      <c r="B155" s="178">
        <v>773</v>
      </c>
      <c r="C155" s="161" t="s">
        <v>108</v>
      </c>
      <c r="D155" s="550"/>
      <c r="E155" s="550"/>
      <c r="F155" s="545"/>
      <c r="G155" s="546"/>
      <c r="H155" s="76"/>
      <c r="I155" s="75"/>
      <c r="J155" s="200"/>
    </row>
    <row r="156" spans="1:10" ht="12.75">
      <c r="A156" s="455"/>
      <c r="B156" s="178">
        <v>775</v>
      </c>
      <c r="C156" s="179" t="s">
        <v>149</v>
      </c>
      <c r="D156" s="550"/>
      <c r="E156" s="550"/>
      <c r="F156" s="545"/>
      <c r="G156" s="546"/>
      <c r="H156" s="76"/>
      <c r="I156" s="75"/>
      <c r="J156" s="200"/>
    </row>
    <row r="157" spans="1:10" s="25" customFormat="1" ht="12.75">
      <c r="A157" s="487"/>
      <c r="B157" s="178">
        <v>777</v>
      </c>
      <c r="C157" s="179" t="s">
        <v>150</v>
      </c>
      <c r="D157" s="550"/>
      <c r="E157" s="550"/>
      <c r="F157" s="545"/>
      <c r="G157" s="546"/>
      <c r="H157" s="493"/>
      <c r="I157" s="488"/>
      <c r="J157" s="213"/>
    </row>
    <row r="158" spans="1:10" ht="12.75">
      <c r="A158" s="455"/>
      <c r="B158" s="178">
        <v>778</v>
      </c>
      <c r="C158" s="179" t="s">
        <v>129</v>
      </c>
      <c r="D158" s="550"/>
      <c r="E158" s="550"/>
      <c r="F158" s="545"/>
      <c r="G158" s="546"/>
      <c r="H158" s="76"/>
      <c r="I158" s="75"/>
      <c r="J158" s="200"/>
    </row>
    <row r="159" spans="1:10" ht="13.5" thickBot="1">
      <c r="A159" s="455"/>
      <c r="B159" s="178">
        <v>7781</v>
      </c>
      <c r="C159" s="180" t="s">
        <v>146</v>
      </c>
      <c r="D159" s="551"/>
      <c r="E159" s="551"/>
      <c r="F159" s="547"/>
      <c r="G159" s="548"/>
      <c r="H159" s="76"/>
      <c r="I159" s="75"/>
      <c r="J159" s="200"/>
    </row>
    <row r="160" spans="1:10" ht="12.75">
      <c r="A160" s="455"/>
      <c r="B160" s="494"/>
      <c r="C160" s="106"/>
      <c r="D160" s="170"/>
      <c r="E160" s="170"/>
      <c r="F160" s="95"/>
      <c r="G160" s="95"/>
      <c r="H160" s="76"/>
      <c r="I160" s="75"/>
      <c r="J160" s="200"/>
    </row>
    <row r="161" spans="1:10" ht="13.5" thickBot="1">
      <c r="A161" s="455"/>
      <c r="B161" s="181" t="s">
        <v>109</v>
      </c>
      <c r="C161" s="182"/>
      <c r="D161" s="176"/>
      <c r="E161" s="176"/>
      <c r="F161" s="177"/>
      <c r="G161" s="177"/>
      <c r="H161" s="76"/>
      <c r="I161" s="75"/>
      <c r="J161" s="200"/>
    </row>
    <row r="162" spans="1:10" ht="12.75">
      <c r="A162" s="455"/>
      <c r="B162" s="178">
        <v>7811</v>
      </c>
      <c r="C162" s="190" t="s">
        <v>110</v>
      </c>
      <c r="D162" s="549"/>
      <c r="E162" s="549"/>
      <c r="F162" s="541"/>
      <c r="G162" s="542"/>
      <c r="H162" s="76"/>
      <c r="I162" s="75"/>
      <c r="J162" s="200"/>
    </row>
    <row r="163" spans="1:10" ht="12.75">
      <c r="A163" s="455"/>
      <c r="B163" s="178">
        <v>7815</v>
      </c>
      <c r="C163" s="140" t="s">
        <v>111</v>
      </c>
      <c r="D163" s="550"/>
      <c r="E163" s="550"/>
      <c r="F163" s="545"/>
      <c r="G163" s="546"/>
      <c r="H163" s="76"/>
      <c r="I163" s="75"/>
      <c r="J163" s="200"/>
    </row>
    <row r="164" spans="1:10" ht="12.75">
      <c r="A164" s="455"/>
      <c r="B164" s="178">
        <v>7816</v>
      </c>
      <c r="C164" s="140" t="s">
        <v>112</v>
      </c>
      <c r="D164" s="550"/>
      <c r="E164" s="550"/>
      <c r="F164" s="545"/>
      <c r="G164" s="546"/>
      <c r="H164" s="76"/>
      <c r="I164" s="75"/>
      <c r="J164" s="200"/>
    </row>
    <row r="165" spans="1:10" s="26" customFormat="1" ht="12.75">
      <c r="A165" s="495"/>
      <c r="B165" s="178">
        <v>7817</v>
      </c>
      <c r="C165" s="140" t="s">
        <v>113</v>
      </c>
      <c r="D165" s="550"/>
      <c r="E165" s="550"/>
      <c r="F165" s="545"/>
      <c r="G165" s="546"/>
      <c r="H165" s="496"/>
      <c r="I165" s="78"/>
      <c r="J165" s="214"/>
    </row>
    <row r="166" spans="1:10" ht="12.75">
      <c r="A166" s="455"/>
      <c r="B166" s="178">
        <v>786</v>
      </c>
      <c r="C166" s="140" t="s">
        <v>114</v>
      </c>
      <c r="D166" s="550"/>
      <c r="E166" s="550"/>
      <c r="F166" s="545"/>
      <c r="G166" s="546"/>
      <c r="H166" s="76"/>
      <c r="I166" s="75"/>
      <c r="J166" s="200"/>
    </row>
    <row r="167" spans="1:10" ht="25.5">
      <c r="A167" s="455"/>
      <c r="B167" s="178">
        <v>787</v>
      </c>
      <c r="C167" s="140" t="s">
        <v>130</v>
      </c>
      <c r="D167" s="550"/>
      <c r="E167" s="550"/>
      <c r="F167" s="545"/>
      <c r="G167" s="546"/>
      <c r="H167" s="76"/>
      <c r="I167" s="75"/>
      <c r="J167" s="200"/>
    </row>
    <row r="168" spans="1:10" ht="12.75">
      <c r="A168" s="455"/>
      <c r="B168" s="178">
        <v>78725</v>
      </c>
      <c r="C168" s="191" t="s">
        <v>131</v>
      </c>
      <c r="D168" s="550"/>
      <c r="E168" s="550"/>
      <c r="F168" s="545"/>
      <c r="G168" s="546"/>
      <c r="H168" s="76"/>
      <c r="I168" s="75"/>
      <c r="J168" s="200"/>
    </row>
    <row r="169" spans="1:10" ht="25.5">
      <c r="A169" s="455"/>
      <c r="B169" s="438">
        <v>78741</v>
      </c>
      <c r="C169" s="146" t="s">
        <v>132</v>
      </c>
      <c r="D169" s="550"/>
      <c r="E169" s="550"/>
      <c r="F169" s="545"/>
      <c r="G169" s="546"/>
      <c r="H169" s="76"/>
      <c r="I169" s="75"/>
      <c r="J169" s="200"/>
    </row>
    <row r="170" spans="1:10" ht="12.75">
      <c r="A170" s="455"/>
      <c r="B170" s="438">
        <v>78742</v>
      </c>
      <c r="C170" s="146" t="s">
        <v>133</v>
      </c>
      <c r="D170" s="550"/>
      <c r="E170" s="550"/>
      <c r="F170" s="545"/>
      <c r="G170" s="546"/>
      <c r="H170" s="76"/>
      <c r="I170" s="75"/>
      <c r="J170" s="200"/>
    </row>
    <row r="171" spans="1:10" ht="12.75">
      <c r="A171" s="455"/>
      <c r="B171" s="438">
        <v>789</v>
      </c>
      <c r="C171" s="146" t="s">
        <v>355</v>
      </c>
      <c r="D171" s="550"/>
      <c r="E171" s="550"/>
      <c r="F171" s="545"/>
      <c r="G171" s="546"/>
      <c r="H171" s="76"/>
      <c r="I171" s="75"/>
      <c r="J171" s="200"/>
    </row>
    <row r="172" spans="1:10" ht="25.5">
      <c r="A172" s="455"/>
      <c r="B172" s="501">
        <v>78921</v>
      </c>
      <c r="C172" s="634" t="s">
        <v>356</v>
      </c>
      <c r="D172" s="635"/>
      <c r="E172" s="635"/>
      <c r="F172" s="636"/>
      <c r="G172" s="637"/>
      <c r="H172" s="76"/>
      <c r="I172" s="75"/>
      <c r="J172" s="200"/>
    </row>
    <row r="173" spans="1:10" ht="25.5">
      <c r="A173" s="455"/>
      <c r="B173" s="501">
        <v>78922</v>
      </c>
      <c r="C173" s="634" t="s">
        <v>357</v>
      </c>
      <c r="D173" s="635"/>
      <c r="E173" s="635"/>
      <c r="F173" s="636"/>
      <c r="G173" s="637"/>
      <c r="H173" s="76"/>
      <c r="I173" s="75"/>
      <c r="J173" s="200"/>
    </row>
    <row r="174" spans="1:10" ht="12" customHeight="1">
      <c r="A174" s="455"/>
      <c r="B174" s="632">
        <v>7895</v>
      </c>
      <c r="C174" s="634" t="s">
        <v>358</v>
      </c>
      <c r="D174" s="635"/>
      <c r="E174" s="635"/>
      <c r="F174" s="636"/>
      <c r="G174" s="637"/>
      <c r="H174" s="76"/>
      <c r="I174" s="75"/>
      <c r="J174" s="200"/>
    </row>
    <row r="175" spans="1:10" ht="13.5" thickBot="1">
      <c r="A175" s="455"/>
      <c r="B175" s="178">
        <v>79</v>
      </c>
      <c r="C175" s="105" t="s">
        <v>115</v>
      </c>
      <c r="D175" s="547"/>
      <c r="E175" s="547"/>
      <c r="F175" s="547"/>
      <c r="G175" s="548"/>
      <c r="H175" s="76"/>
      <c r="I175" s="77"/>
      <c r="J175" s="200"/>
    </row>
    <row r="176" spans="1:10" ht="13.5" thickBot="1">
      <c r="A176" s="455"/>
      <c r="B176" s="183"/>
      <c r="C176" s="184"/>
      <c r="D176" s="95"/>
      <c r="E176" s="95"/>
      <c r="F176" s="95"/>
      <c r="G176" s="95"/>
      <c r="H176" s="76"/>
      <c r="I176" s="77"/>
      <c r="J176" s="200"/>
    </row>
    <row r="177" spans="1:10" ht="14.25" thickBot="1" thickTop="1">
      <c r="A177" s="455"/>
      <c r="B177" s="497"/>
      <c r="C177" s="185" t="s">
        <v>90</v>
      </c>
      <c r="D177" s="252">
        <f>D151+SUM(D154:D159)+SUM(D162:D175)</f>
        <v>0</v>
      </c>
      <c r="E177" s="252">
        <f>E151+SUM(E154:E159)+SUM(E162:E175)</f>
        <v>0</v>
      </c>
      <c r="F177" s="252">
        <f>F151+SUM(F154:F159)+SUM(F162:F175)</f>
        <v>0</v>
      </c>
      <c r="G177" s="251">
        <f>G151+SUM(G154:G159)+SUM(G162:G175)</f>
        <v>0</v>
      </c>
      <c r="H177" s="76"/>
      <c r="I177" s="79"/>
      <c r="J177" s="200"/>
    </row>
    <row r="178" spans="1:10" ht="14.25" thickBot="1" thickTop="1">
      <c r="A178" s="455"/>
      <c r="B178" s="183"/>
      <c r="C178" s="186"/>
      <c r="D178" s="95"/>
      <c r="E178" s="95"/>
      <c r="F178" s="95"/>
      <c r="G178" s="95"/>
      <c r="H178" s="76"/>
      <c r="I178" s="78"/>
      <c r="J178" s="200"/>
    </row>
    <row r="179" spans="1:10" ht="14.25" thickBot="1" thickTop="1">
      <c r="A179" s="455"/>
      <c r="B179" s="187"/>
      <c r="C179" s="192" t="s">
        <v>41</v>
      </c>
      <c r="D179" s="252">
        <f>D122+D145+D177</f>
        <v>0</v>
      </c>
      <c r="E179" s="252">
        <f>E122+E145+E177</f>
        <v>0</v>
      </c>
      <c r="F179" s="252">
        <f>F122+F145+F177</f>
        <v>0</v>
      </c>
      <c r="G179" s="251">
        <f>G122+G145+G177</f>
        <v>0</v>
      </c>
      <c r="H179" s="76"/>
      <c r="I179" s="80"/>
      <c r="J179" s="200"/>
    </row>
    <row r="180" spans="1:10" ht="14.25" thickBot="1" thickTop="1">
      <c r="A180" s="455"/>
      <c r="B180" s="498"/>
      <c r="C180" s="184"/>
      <c r="D180" s="95"/>
      <c r="E180" s="95"/>
      <c r="F180" s="95"/>
      <c r="G180" s="95"/>
      <c r="H180" s="76"/>
      <c r="I180" s="81"/>
      <c r="J180" s="200"/>
    </row>
    <row r="181" spans="1:10" ht="14.25" thickBot="1" thickTop="1">
      <c r="A181" s="455"/>
      <c r="B181" s="484"/>
      <c r="C181" s="147" t="s">
        <v>135</v>
      </c>
      <c r="D181" s="252">
        <f>IF(D179-D105&gt;0,0,D105-D179)</f>
        <v>0</v>
      </c>
      <c r="E181" s="252">
        <f>IF(E179-E105&gt;0,0,E105-E179)</f>
        <v>0</v>
      </c>
      <c r="F181" s="253">
        <f>IF(F179-F105&gt;0,0,F105-F179)</f>
        <v>0</v>
      </c>
      <c r="G181" s="251">
        <f>IF(G179-G105&gt;0,0,G105-G179)</f>
        <v>0</v>
      </c>
      <c r="H181" s="76"/>
      <c r="I181" s="70"/>
      <c r="J181" s="200"/>
    </row>
    <row r="182" spans="1:10" ht="14.25" thickBot="1" thickTop="1">
      <c r="A182" s="455"/>
      <c r="B182" s="484"/>
      <c r="C182" s="475"/>
      <c r="D182" s="170"/>
      <c r="E182" s="170"/>
      <c r="F182" s="170"/>
      <c r="G182" s="170"/>
      <c r="H182" s="76"/>
      <c r="I182" s="75"/>
      <c r="J182" s="200"/>
    </row>
    <row r="183" spans="1:10" ht="14.25" thickBot="1" thickTop="1">
      <c r="A183" s="455"/>
      <c r="B183" s="484"/>
      <c r="C183" s="147" t="s">
        <v>206</v>
      </c>
      <c r="D183" s="252">
        <f>D179+D181</f>
        <v>0</v>
      </c>
      <c r="E183" s="252">
        <f>E179+E181</f>
        <v>0</v>
      </c>
      <c r="F183" s="253">
        <f>F179+F181</f>
        <v>0</v>
      </c>
      <c r="G183" s="251">
        <f>G179+G181</f>
        <v>0</v>
      </c>
      <c r="H183" s="76"/>
      <c r="I183" s="81"/>
      <c r="J183" s="200"/>
    </row>
    <row r="184" spans="1:10" ht="14.25" thickBot="1" thickTop="1">
      <c r="A184" s="455"/>
      <c r="B184" s="474"/>
      <c r="C184" s="474"/>
      <c r="D184" s="170"/>
      <c r="E184" s="170"/>
      <c r="F184" s="170"/>
      <c r="G184" s="170"/>
      <c r="H184" s="76"/>
      <c r="I184" s="81"/>
      <c r="J184" s="200"/>
    </row>
    <row r="185" spans="1:10" ht="13.5" thickTop="1">
      <c r="A185" s="455"/>
      <c r="B185" s="331"/>
      <c r="C185" s="408" t="s">
        <v>209</v>
      </c>
      <c r="D185" s="531"/>
      <c r="E185" s="532"/>
      <c r="F185" s="532"/>
      <c r="G185" s="533"/>
      <c r="H185" s="76"/>
      <c r="I185" s="75"/>
      <c r="J185" s="200"/>
    </row>
    <row r="186" spans="1:10" ht="13.5" thickBot="1">
      <c r="A186" s="455"/>
      <c r="B186" s="331"/>
      <c r="C186" s="409" t="s">
        <v>210</v>
      </c>
      <c r="D186" s="534"/>
      <c r="E186" s="534"/>
      <c r="F186" s="534"/>
      <c r="G186" s="535"/>
      <c r="H186" s="76"/>
      <c r="I186" s="75"/>
      <c r="J186" s="200"/>
    </row>
    <row r="187" spans="1:10" ht="13.5" customHeight="1" thickBot="1" thickTop="1">
      <c r="A187" s="499"/>
      <c r="B187" s="196"/>
      <c r="C187" s="332"/>
      <c r="D187" s="198"/>
      <c r="E187" s="198"/>
      <c r="F187" s="198"/>
      <c r="G187" s="198"/>
      <c r="H187" s="199"/>
      <c r="I187" s="195"/>
      <c r="J187" s="215"/>
    </row>
  </sheetData>
  <sheetProtection password="EAD6" sheet="1"/>
  <mergeCells count="17">
    <mergeCell ref="D3:F3"/>
    <mergeCell ref="B2:C2"/>
    <mergeCell ref="B3:C3"/>
    <mergeCell ref="F12:G12"/>
    <mergeCell ref="D12:E12"/>
    <mergeCell ref="D2:F2"/>
    <mergeCell ref="B10:I10"/>
    <mergeCell ref="F148:G148"/>
    <mergeCell ref="D37:E37"/>
    <mergeCell ref="F37:G37"/>
    <mergeCell ref="D54:E54"/>
    <mergeCell ref="F54:G54"/>
    <mergeCell ref="D125:E125"/>
    <mergeCell ref="F125:G125"/>
    <mergeCell ref="D148:E148"/>
    <mergeCell ref="D112:E112"/>
    <mergeCell ref="F112:G112"/>
  </mergeCells>
  <dataValidations count="1">
    <dataValidation type="decimal" operator="greaterThanOrEqual" allowBlank="1" showInputMessage="1" showErrorMessage="1" error="Veuillez saisir un nombre." sqref="D8:I8">
      <formula1>0</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70" r:id="rId2"/>
  <rowBreaks count="3" manualBreakCount="3">
    <brk id="53" max="8" man="1"/>
    <brk id="110" max="8" man="1"/>
    <brk id="146" max="8" man="1"/>
  </rowBreaks>
  <colBreaks count="1" manualBreakCount="1">
    <brk id="9" max="180" man="1"/>
  </colBreaks>
  <drawing r:id="rId1"/>
</worksheet>
</file>

<file path=xl/worksheets/sheet9.xml><?xml version="1.0" encoding="utf-8"?>
<worksheet xmlns="http://schemas.openxmlformats.org/spreadsheetml/2006/main" xmlns:r="http://schemas.openxmlformats.org/officeDocument/2006/relationships">
  <sheetPr codeName="Feuil9"/>
  <dimension ref="A1:O228"/>
  <sheetViews>
    <sheetView showGridLines="0" workbookViewId="0" topLeftCell="C1">
      <selection activeCell="B2" sqref="B2:C2"/>
    </sheetView>
  </sheetViews>
  <sheetFormatPr defaultColWidth="11.421875" defaultRowHeight="15"/>
  <cols>
    <col min="1" max="1" width="4.140625" style="347" customWidth="1"/>
    <col min="2" max="2" width="12.7109375" style="368" customWidth="1"/>
    <col min="3" max="3" width="85.140625" style="369" bestFit="1" customWidth="1"/>
    <col min="4" max="5" width="15.7109375" style="347" customWidth="1"/>
    <col min="6" max="9" width="15.7109375" style="351" customWidth="1"/>
    <col min="10" max="11" width="15.7109375" style="347" customWidth="1"/>
    <col min="12" max="12" width="2.7109375" style="347" customWidth="1"/>
    <col min="13" max="16384" width="11.421875" style="347" customWidth="1"/>
  </cols>
  <sheetData>
    <row r="1" spans="1:12" s="340" customFormat="1" ht="12.75">
      <c r="A1" s="336"/>
      <c r="B1" s="337"/>
      <c r="C1" s="337"/>
      <c r="D1" s="337"/>
      <c r="E1" s="337"/>
      <c r="F1" s="337"/>
      <c r="G1" s="337"/>
      <c r="H1" s="338"/>
      <c r="I1" s="338"/>
      <c r="J1" s="338"/>
      <c r="K1" s="338"/>
      <c r="L1" s="339"/>
    </row>
    <row r="2" spans="1:12" s="343" customFormat="1" ht="25.5" customHeight="1">
      <c r="A2" s="341"/>
      <c r="B2" s="674" t="s">
        <v>233</v>
      </c>
      <c r="C2" s="674"/>
      <c r="D2" s="675"/>
      <c r="E2" s="675"/>
      <c r="F2" s="675"/>
      <c r="G2" s="56"/>
      <c r="H2" s="56"/>
      <c r="I2" s="56"/>
      <c r="J2" s="56"/>
      <c r="K2" s="56"/>
      <c r="L2" s="342"/>
    </row>
    <row r="3" spans="1:12" s="343" customFormat="1" ht="25.5" customHeight="1">
      <c r="A3" s="341"/>
      <c r="B3" s="719" t="s">
        <v>234</v>
      </c>
      <c r="C3" s="720"/>
      <c r="D3" s="676"/>
      <c r="E3" s="676"/>
      <c r="F3" s="676"/>
      <c r="G3" s="56"/>
      <c r="H3" s="56"/>
      <c r="I3" s="56"/>
      <c r="J3" s="56"/>
      <c r="K3" s="56"/>
      <c r="L3" s="342"/>
    </row>
    <row r="4" spans="1:12" s="343" customFormat="1" ht="25.5" customHeight="1">
      <c r="A4" s="341"/>
      <c r="B4" s="674" t="s">
        <v>235</v>
      </c>
      <c r="C4" s="674"/>
      <c r="D4" s="676"/>
      <c r="E4" s="676"/>
      <c r="F4" s="676"/>
      <c r="G4" s="56"/>
      <c r="H4" s="56"/>
      <c r="I4" s="56"/>
      <c r="J4" s="56"/>
      <c r="K4" s="56"/>
      <c r="L4" s="342"/>
    </row>
    <row r="5" spans="1:12" s="343" customFormat="1" ht="12.75">
      <c r="A5" s="341"/>
      <c r="B5" s="56"/>
      <c r="C5" s="56"/>
      <c r="D5" s="56"/>
      <c r="E5" s="56"/>
      <c r="F5" s="56"/>
      <c r="G5" s="56"/>
      <c r="H5" s="56"/>
      <c r="I5" s="56"/>
      <c r="J5" s="56"/>
      <c r="K5" s="56"/>
      <c r="L5" s="342"/>
    </row>
    <row r="6" spans="1:12" s="343" customFormat="1" ht="15.75" customHeight="1">
      <c r="A6" s="341"/>
      <c r="B6" s="56"/>
      <c r="C6" s="56"/>
      <c r="D6" s="55" t="s">
        <v>198</v>
      </c>
      <c r="E6" s="56"/>
      <c r="F6" s="56"/>
      <c r="G6" s="56"/>
      <c r="H6" s="56"/>
      <c r="I6" s="56"/>
      <c r="J6" s="56"/>
      <c r="K6" s="56"/>
      <c r="L6" s="342"/>
    </row>
    <row r="7" spans="1:12" s="343" customFormat="1" ht="12.75">
      <c r="A7" s="341"/>
      <c r="B7" s="56"/>
      <c r="C7" s="56"/>
      <c r="D7" s="57" t="s">
        <v>182</v>
      </c>
      <c r="E7" s="57" t="s">
        <v>183</v>
      </c>
      <c r="F7" s="57" t="s">
        <v>184</v>
      </c>
      <c r="G7" s="57" t="s">
        <v>185</v>
      </c>
      <c r="H7" s="57" t="s">
        <v>186</v>
      </c>
      <c r="I7" s="56"/>
      <c r="J7" s="56"/>
      <c r="K7" s="56"/>
      <c r="L7" s="342"/>
    </row>
    <row r="8" spans="1:12" s="343" customFormat="1" ht="12.75">
      <c r="A8" s="341"/>
      <c r="B8" s="56"/>
      <c r="C8" s="56"/>
      <c r="D8" s="58"/>
      <c r="E8" s="58"/>
      <c r="F8" s="58"/>
      <c r="G8" s="58"/>
      <c r="H8" s="58"/>
      <c r="I8" s="56"/>
      <c r="J8" s="56"/>
      <c r="K8" s="56"/>
      <c r="L8" s="342"/>
    </row>
    <row r="9" spans="1:12" s="343" customFormat="1" ht="12.75">
      <c r="A9" s="341"/>
      <c r="B9" s="56"/>
      <c r="C9" s="56"/>
      <c r="D9" s="56"/>
      <c r="E9" s="56"/>
      <c r="F9" s="56"/>
      <c r="G9" s="56"/>
      <c r="H9" s="56"/>
      <c r="I9" s="56"/>
      <c r="J9" s="56"/>
      <c r="K9" s="56"/>
      <c r="L9" s="342"/>
    </row>
    <row r="10" spans="1:12" s="346" customFormat="1" ht="38.25" customHeight="1">
      <c r="A10" s="344"/>
      <c r="B10" s="677" t="s">
        <v>258</v>
      </c>
      <c r="C10" s="677"/>
      <c r="D10" s="677"/>
      <c r="E10" s="677"/>
      <c r="F10" s="677"/>
      <c r="G10" s="677"/>
      <c r="H10" s="677"/>
      <c r="I10" s="677"/>
      <c r="J10" s="677"/>
      <c r="K10" s="677"/>
      <c r="L10" s="345"/>
    </row>
    <row r="11" spans="1:12" s="346" customFormat="1" ht="12.75">
      <c r="A11" s="344"/>
      <c r="B11" s="678"/>
      <c r="C11" s="678"/>
      <c r="D11" s="678"/>
      <c r="E11" s="678"/>
      <c r="F11" s="678"/>
      <c r="G11" s="678"/>
      <c r="H11" s="678"/>
      <c r="I11" s="678"/>
      <c r="J11" s="678"/>
      <c r="K11" s="678"/>
      <c r="L11" s="345"/>
    </row>
    <row r="12" spans="1:12" ht="13.5" thickBot="1">
      <c r="A12" s="344"/>
      <c r="B12" s="257"/>
      <c r="C12" s="258" t="s">
        <v>42</v>
      </c>
      <c r="D12" s="283"/>
      <c r="E12" s="283"/>
      <c r="F12" s="678"/>
      <c r="G12" s="678"/>
      <c r="H12" s="678"/>
      <c r="I12" s="678"/>
      <c r="J12" s="678"/>
      <c r="K12" s="678"/>
      <c r="L12" s="345"/>
    </row>
    <row r="13" spans="1:12" ht="15" customHeight="1">
      <c r="A13" s="344"/>
      <c r="B13" s="679" t="s">
        <v>142</v>
      </c>
      <c r="C13" s="680" t="s">
        <v>4</v>
      </c>
      <c r="D13" s="682" t="s">
        <v>1</v>
      </c>
      <c r="E13" s="683"/>
      <c r="F13" s="682" t="s">
        <v>2</v>
      </c>
      <c r="G13" s="684"/>
      <c r="H13" s="682" t="s">
        <v>3</v>
      </c>
      <c r="I13" s="684"/>
      <c r="J13" s="682" t="s">
        <v>0</v>
      </c>
      <c r="K13" s="684"/>
      <c r="L13" s="345"/>
    </row>
    <row r="14" spans="1:12" s="350" customFormat="1" ht="13.5" thickBot="1">
      <c r="A14" s="348"/>
      <c r="B14" s="679"/>
      <c r="C14" s="681"/>
      <c r="D14" s="284" t="str">
        <f>IF('Page de garde'!$D$4="","Prévu N","Prévu "&amp;'Page de garde'!$D$4)</f>
        <v>Prévu N</v>
      </c>
      <c r="E14" s="285" t="str">
        <f>IF('Page de garde'!$D$4="","Réel N","Réel "&amp;'Page de garde'!$D$4)</f>
        <v>Réel N</v>
      </c>
      <c r="F14" s="284" t="str">
        <f>IF('Page de garde'!$D$4="","Prévu N","Prévu "&amp;'Page de garde'!$D$4)</f>
        <v>Prévu N</v>
      </c>
      <c r="G14" s="285" t="str">
        <f>IF('Page de garde'!$D$4="","Réel N","Réel "&amp;'Page de garde'!$D$4)</f>
        <v>Réel N</v>
      </c>
      <c r="H14" s="284" t="str">
        <f>IF('Page de garde'!$D$4="","Prévu N","Prévu "&amp;'Page de garde'!$D$4)</f>
        <v>Prévu N</v>
      </c>
      <c r="I14" s="285" t="str">
        <f>IF('Page de garde'!$D$4="","Réel N","Réel "&amp;'Page de garde'!$D$4)</f>
        <v>Réel N</v>
      </c>
      <c r="J14" s="284" t="str">
        <f>IF('Page de garde'!$D$4="","Prévu N","Prévu "&amp;'Page de garde'!$D$4)</f>
        <v>Prévu N</v>
      </c>
      <c r="K14" s="286" t="str">
        <f>IF('Page de garde'!$D$4="","Réel N","Réel "&amp;'Page de garde'!$D$4)</f>
        <v>Réel N</v>
      </c>
      <c r="L14" s="349"/>
    </row>
    <row r="15" spans="1:12" ht="12.75">
      <c r="A15" s="344"/>
      <c r="B15" s="259">
        <v>60</v>
      </c>
      <c r="C15" s="260" t="s">
        <v>5</v>
      </c>
      <c r="D15" s="287"/>
      <c r="E15" s="288"/>
      <c r="F15" s="287"/>
      <c r="G15" s="289"/>
      <c r="H15" s="287"/>
      <c r="I15" s="290"/>
      <c r="J15" s="222">
        <f aca="true" t="shared" si="0" ref="J15:K17">D15+F15+H15</f>
        <v>0</v>
      </c>
      <c r="K15" s="229">
        <f t="shared" si="0"/>
        <v>0</v>
      </c>
      <c r="L15" s="345"/>
    </row>
    <row r="16" spans="1:12" ht="12.75">
      <c r="A16" s="344"/>
      <c r="B16" s="261">
        <v>602</v>
      </c>
      <c r="C16" s="440" t="s">
        <v>236</v>
      </c>
      <c r="D16" s="291"/>
      <c r="E16" s="292"/>
      <c r="F16" s="287"/>
      <c r="G16" s="289"/>
      <c r="H16" s="287"/>
      <c r="I16" s="290"/>
      <c r="J16" s="223">
        <f t="shared" si="0"/>
        <v>0</v>
      </c>
      <c r="K16" s="224">
        <f t="shared" si="0"/>
        <v>0</v>
      </c>
      <c r="L16" s="345"/>
    </row>
    <row r="17" spans="1:12" ht="12.75">
      <c r="A17" s="344"/>
      <c r="B17" s="261">
        <v>6021</v>
      </c>
      <c r="C17" s="440" t="s">
        <v>6</v>
      </c>
      <c r="D17" s="293"/>
      <c r="E17" s="295"/>
      <c r="F17" s="293"/>
      <c r="G17" s="294"/>
      <c r="H17" s="291"/>
      <c r="I17" s="296"/>
      <c r="J17" s="223">
        <f t="shared" si="0"/>
        <v>0</v>
      </c>
      <c r="K17" s="224">
        <f t="shared" si="0"/>
        <v>0</v>
      </c>
      <c r="L17" s="345"/>
    </row>
    <row r="18" spans="1:12" ht="12.75">
      <c r="A18" s="344"/>
      <c r="B18" s="685">
        <v>60222</v>
      </c>
      <c r="C18" s="686" t="s">
        <v>159</v>
      </c>
      <c r="D18" s="297">
        <v>0.7</v>
      </c>
      <c r="E18" s="298">
        <v>0.7</v>
      </c>
      <c r="F18" s="297">
        <v>0.3</v>
      </c>
      <c r="G18" s="299">
        <v>0.3</v>
      </c>
      <c r="H18" s="300"/>
      <c r="I18" s="301"/>
      <c r="J18" s="300"/>
      <c r="K18" s="301"/>
      <c r="L18" s="345"/>
    </row>
    <row r="19" spans="1:12" ht="12.75">
      <c r="A19" s="344"/>
      <c r="B19" s="685"/>
      <c r="C19" s="687"/>
      <c r="D19" s="613">
        <f>+IF($J20=0,"",D20/$J20)</f>
      </c>
      <c r="E19" s="614">
        <f>+IF($K20=0,"",E20/$K20)</f>
      </c>
      <c r="F19" s="613">
        <f>+IF($J20=0,"",F20/$J20)</f>
      </c>
      <c r="G19" s="614">
        <f>+IF($K20=0,"",G20/$K20)</f>
      </c>
      <c r="H19" s="300"/>
      <c r="I19" s="301"/>
      <c r="J19" s="300"/>
      <c r="K19" s="301"/>
      <c r="L19" s="345"/>
    </row>
    <row r="20" spans="1:12" ht="12.75">
      <c r="A20" s="344"/>
      <c r="B20" s="685"/>
      <c r="C20" s="688"/>
      <c r="D20" s="291"/>
      <c r="E20" s="292"/>
      <c r="F20" s="291"/>
      <c r="G20" s="296"/>
      <c r="H20" s="293"/>
      <c r="I20" s="294"/>
      <c r="J20" s="223">
        <f>D20+F20+H20</f>
        <v>0</v>
      </c>
      <c r="K20" s="224">
        <f>E20+G20+I20</f>
        <v>0</v>
      </c>
      <c r="L20" s="345"/>
    </row>
    <row r="21" spans="1:12" ht="12.75">
      <c r="A21" s="344"/>
      <c r="B21" s="689">
        <v>60226</v>
      </c>
      <c r="C21" s="690" t="s">
        <v>157</v>
      </c>
      <c r="D21" s="297">
        <v>0.7</v>
      </c>
      <c r="E21" s="298">
        <v>0.7</v>
      </c>
      <c r="F21" s="297">
        <v>0.3</v>
      </c>
      <c r="G21" s="299">
        <v>0.3</v>
      </c>
      <c r="H21" s="300"/>
      <c r="I21" s="301"/>
      <c r="J21" s="300"/>
      <c r="K21" s="301"/>
      <c r="L21" s="345"/>
    </row>
    <row r="22" spans="1:12" ht="12.75">
      <c r="A22" s="344"/>
      <c r="B22" s="689"/>
      <c r="C22" s="690"/>
      <c r="D22" s="613">
        <f>+IF($J23=0,"",D23/$J23)</f>
      </c>
      <c r="E22" s="614">
        <f>+IF($K23=0,"",E23/$K23)</f>
      </c>
      <c r="F22" s="613">
        <f>+IF($J23=0,"",F23/$J23)</f>
      </c>
      <c r="G22" s="614">
        <f>+IF($K23=0,"",G23/$K23)</f>
      </c>
      <c r="H22" s="300"/>
      <c r="I22" s="301"/>
      <c r="J22" s="300"/>
      <c r="K22" s="301"/>
      <c r="L22" s="345"/>
    </row>
    <row r="23" spans="1:12" ht="12.75">
      <c r="A23" s="344"/>
      <c r="B23" s="689"/>
      <c r="C23" s="690"/>
      <c r="D23" s="291"/>
      <c r="E23" s="292"/>
      <c r="F23" s="291"/>
      <c r="G23" s="296"/>
      <c r="H23" s="293"/>
      <c r="I23" s="294"/>
      <c r="J23" s="223">
        <f>D23+F23+H23</f>
        <v>0</v>
      </c>
      <c r="K23" s="224">
        <f aca="true" t="shared" si="1" ref="J23:K26">E23+G23+I23</f>
        <v>0</v>
      </c>
      <c r="L23" s="345"/>
    </row>
    <row r="24" spans="1:12" ht="12.75">
      <c r="A24" s="344"/>
      <c r="B24" s="261">
        <v>602261</v>
      </c>
      <c r="C24" s="440" t="s">
        <v>7</v>
      </c>
      <c r="D24" s="293"/>
      <c r="E24" s="295"/>
      <c r="F24" s="291"/>
      <c r="G24" s="296"/>
      <c r="H24" s="293"/>
      <c r="I24" s="294"/>
      <c r="J24" s="223">
        <f t="shared" si="1"/>
        <v>0</v>
      </c>
      <c r="K24" s="224">
        <f t="shared" si="1"/>
        <v>0</v>
      </c>
      <c r="L24" s="345"/>
    </row>
    <row r="25" spans="1:12" ht="12.75">
      <c r="A25" s="344"/>
      <c r="B25" s="261">
        <v>603</v>
      </c>
      <c r="C25" s="440" t="s">
        <v>274</v>
      </c>
      <c r="D25" s="291"/>
      <c r="E25" s="292"/>
      <c r="F25" s="287"/>
      <c r="G25" s="289"/>
      <c r="H25" s="287"/>
      <c r="I25" s="290"/>
      <c r="J25" s="223">
        <f t="shared" si="1"/>
        <v>0</v>
      </c>
      <c r="K25" s="224">
        <f t="shared" si="1"/>
        <v>0</v>
      </c>
      <c r="L25" s="345"/>
    </row>
    <row r="26" spans="1:12" s="351" customFormat="1" ht="12.75">
      <c r="A26" s="344"/>
      <c r="B26" s="261">
        <v>60321</v>
      </c>
      <c r="C26" s="440" t="s">
        <v>8</v>
      </c>
      <c r="D26" s="293"/>
      <c r="E26" s="295"/>
      <c r="F26" s="293"/>
      <c r="G26" s="294"/>
      <c r="H26" s="291"/>
      <c r="I26" s="296"/>
      <c r="J26" s="223">
        <f t="shared" si="1"/>
        <v>0</v>
      </c>
      <c r="K26" s="224">
        <f t="shared" si="1"/>
        <v>0</v>
      </c>
      <c r="L26" s="345"/>
    </row>
    <row r="27" spans="1:12" s="351" customFormat="1" ht="12.75">
      <c r="A27" s="344"/>
      <c r="B27" s="685">
        <v>60322</v>
      </c>
      <c r="C27" s="686" t="s">
        <v>259</v>
      </c>
      <c r="D27" s="297">
        <v>0.7</v>
      </c>
      <c r="E27" s="298">
        <v>0.7</v>
      </c>
      <c r="F27" s="297">
        <v>0.3</v>
      </c>
      <c r="G27" s="299">
        <v>0.3</v>
      </c>
      <c r="H27" s="300"/>
      <c r="I27" s="301"/>
      <c r="J27" s="300"/>
      <c r="K27" s="301"/>
      <c r="L27" s="345"/>
    </row>
    <row r="28" spans="1:12" s="351" customFormat="1" ht="12.75">
      <c r="A28" s="344"/>
      <c r="B28" s="685"/>
      <c r="C28" s="687"/>
      <c r="D28" s="613">
        <f>+IF($J29=0,"",D29/$J29)</f>
      </c>
      <c r="E28" s="614">
        <f>+IF($K29=0,"",E29/$K29)</f>
      </c>
      <c r="F28" s="613">
        <f>+IF($J29=0,"",F29/$J29)</f>
      </c>
      <c r="G28" s="614">
        <f>+IF($K29=0,"",G29/$K29)</f>
      </c>
      <c r="H28" s="300"/>
      <c r="I28" s="301"/>
      <c r="J28" s="300"/>
      <c r="K28" s="301"/>
      <c r="L28" s="345"/>
    </row>
    <row r="29" spans="1:12" s="351" customFormat="1" ht="12.75">
      <c r="A29" s="344"/>
      <c r="B29" s="685"/>
      <c r="C29" s="688"/>
      <c r="D29" s="291"/>
      <c r="E29" s="292"/>
      <c r="F29" s="291"/>
      <c r="G29" s="296"/>
      <c r="H29" s="293"/>
      <c r="I29" s="294"/>
      <c r="J29" s="223">
        <f>D29+F29+H29</f>
        <v>0</v>
      </c>
      <c r="K29" s="224">
        <f>E29+G29+I29</f>
        <v>0</v>
      </c>
      <c r="L29" s="345"/>
    </row>
    <row r="30" spans="1:12" ht="12.75">
      <c r="A30" s="344"/>
      <c r="B30" s="689">
        <v>603226</v>
      </c>
      <c r="C30" s="690" t="s">
        <v>158</v>
      </c>
      <c r="D30" s="297">
        <v>0.7</v>
      </c>
      <c r="E30" s="298">
        <v>0.7</v>
      </c>
      <c r="F30" s="297">
        <v>0.3</v>
      </c>
      <c r="G30" s="299">
        <v>0.3</v>
      </c>
      <c r="H30" s="300"/>
      <c r="I30" s="301"/>
      <c r="J30" s="300"/>
      <c r="K30" s="301"/>
      <c r="L30" s="345"/>
    </row>
    <row r="31" spans="1:12" ht="12.75">
      <c r="A31" s="344"/>
      <c r="B31" s="689"/>
      <c r="C31" s="690"/>
      <c r="D31" s="613">
        <f>+IF($J32=0,"",D32/$J32)</f>
      </c>
      <c r="E31" s="614">
        <f>+IF($K32=0,"",E32/$K32)</f>
      </c>
      <c r="F31" s="613">
        <f>+IF($J32=0,"",F32/$J32)</f>
      </c>
      <c r="G31" s="614">
        <f>+IF($K32=0,"",G32/$K32)</f>
      </c>
      <c r="H31" s="300"/>
      <c r="I31" s="301"/>
      <c r="J31" s="300"/>
      <c r="K31" s="301"/>
      <c r="L31" s="345"/>
    </row>
    <row r="32" spans="1:12" ht="12.75">
      <c r="A32" s="344"/>
      <c r="B32" s="689"/>
      <c r="C32" s="690"/>
      <c r="D32" s="291"/>
      <c r="E32" s="292"/>
      <c r="F32" s="291"/>
      <c r="G32" s="296"/>
      <c r="H32" s="293"/>
      <c r="I32" s="294"/>
      <c r="J32" s="223">
        <f aca="true" t="shared" si="2" ref="J32:K34">D32+F32+H32</f>
        <v>0</v>
      </c>
      <c r="K32" s="224">
        <f t="shared" si="2"/>
        <v>0</v>
      </c>
      <c r="L32" s="345"/>
    </row>
    <row r="33" spans="1:12" ht="12.75">
      <c r="A33" s="344"/>
      <c r="B33" s="261">
        <v>6032261</v>
      </c>
      <c r="C33" s="440" t="s">
        <v>7</v>
      </c>
      <c r="D33" s="293"/>
      <c r="E33" s="295"/>
      <c r="F33" s="291"/>
      <c r="G33" s="296"/>
      <c r="H33" s="293"/>
      <c r="I33" s="294"/>
      <c r="J33" s="223">
        <f t="shared" si="2"/>
        <v>0</v>
      </c>
      <c r="K33" s="224">
        <f t="shared" si="2"/>
        <v>0</v>
      </c>
      <c r="L33" s="345"/>
    </row>
    <row r="34" spans="1:12" ht="12.75">
      <c r="A34" s="344"/>
      <c r="B34" s="261">
        <v>606</v>
      </c>
      <c r="C34" s="440" t="s">
        <v>9</v>
      </c>
      <c r="D34" s="291"/>
      <c r="E34" s="292"/>
      <c r="F34" s="287"/>
      <c r="G34" s="289"/>
      <c r="H34" s="287"/>
      <c r="I34" s="290"/>
      <c r="J34" s="223">
        <f t="shared" si="2"/>
        <v>0</v>
      </c>
      <c r="K34" s="224">
        <f t="shared" si="2"/>
        <v>0</v>
      </c>
      <c r="L34" s="345"/>
    </row>
    <row r="35" spans="1:12" ht="12.75">
      <c r="A35" s="344"/>
      <c r="B35" s="689">
        <v>60622</v>
      </c>
      <c r="C35" s="690" t="s">
        <v>159</v>
      </c>
      <c r="D35" s="297">
        <v>0.7</v>
      </c>
      <c r="E35" s="298">
        <v>0.7</v>
      </c>
      <c r="F35" s="297">
        <v>0.3</v>
      </c>
      <c r="G35" s="299">
        <v>0.3</v>
      </c>
      <c r="H35" s="300"/>
      <c r="I35" s="301"/>
      <c r="J35" s="300"/>
      <c r="K35" s="301"/>
      <c r="L35" s="345"/>
    </row>
    <row r="36" spans="1:12" ht="12.75">
      <c r="A36" s="344"/>
      <c r="B36" s="689"/>
      <c r="C36" s="690"/>
      <c r="D36" s="613">
        <f>+IF($J37=0,"",D37/$J37)</f>
      </c>
      <c r="E36" s="614">
        <f>+IF($K37=0,"",E37/$K37)</f>
      </c>
      <c r="F36" s="613">
        <f>+IF($J37=0,"",F37/$J37)</f>
      </c>
      <c r="G36" s="614">
        <f>+IF($K37=0,"",G37/$K37)</f>
      </c>
      <c r="H36" s="300"/>
      <c r="I36" s="301"/>
      <c r="J36" s="300"/>
      <c r="K36" s="301"/>
      <c r="L36" s="345"/>
    </row>
    <row r="37" spans="1:12" ht="12.75">
      <c r="A37" s="344"/>
      <c r="B37" s="689"/>
      <c r="C37" s="690"/>
      <c r="D37" s="291"/>
      <c r="E37" s="292"/>
      <c r="F37" s="291"/>
      <c r="G37" s="296"/>
      <c r="H37" s="293"/>
      <c r="I37" s="294"/>
      <c r="J37" s="223">
        <f>D37+F37+H37</f>
        <v>0</v>
      </c>
      <c r="K37" s="224">
        <f>E37+G37+I37</f>
        <v>0</v>
      </c>
      <c r="L37" s="345"/>
    </row>
    <row r="38" spans="1:12" ht="12.75">
      <c r="A38" s="344"/>
      <c r="B38" s="689">
        <v>60626</v>
      </c>
      <c r="C38" s="690" t="s">
        <v>160</v>
      </c>
      <c r="D38" s="297">
        <v>0.7</v>
      </c>
      <c r="E38" s="298">
        <v>0.7</v>
      </c>
      <c r="F38" s="297">
        <v>0.3</v>
      </c>
      <c r="G38" s="299">
        <v>0.3</v>
      </c>
      <c r="H38" s="300"/>
      <c r="I38" s="301"/>
      <c r="J38" s="300"/>
      <c r="K38" s="301"/>
      <c r="L38" s="345"/>
    </row>
    <row r="39" spans="1:12" ht="12.75">
      <c r="A39" s="344"/>
      <c r="B39" s="689"/>
      <c r="C39" s="690"/>
      <c r="D39" s="613">
        <f>+IF($J40=0,"",D40/$J40)</f>
      </c>
      <c r="E39" s="614">
        <f>+IF($K40=0,"",E40/$K40)</f>
      </c>
      <c r="F39" s="613">
        <f>+IF($J40=0,"",F40/$J40)</f>
      </c>
      <c r="G39" s="614">
        <f>+IF($K40=0,"",G40/$K40)</f>
      </c>
      <c r="H39" s="300"/>
      <c r="I39" s="301"/>
      <c r="J39" s="300"/>
      <c r="K39" s="301"/>
      <c r="L39" s="345"/>
    </row>
    <row r="40" spans="1:12" ht="12.75">
      <c r="A40" s="344"/>
      <c r="B40" s="689"/>
      <c r="C40" s="690"/>
      <c r="D40" s="291"/>
      <c r="E40" s="292"/>
      <c r="F40" s="291"/>
      <c r="G40" s="296"/>
      <c r="H40" s="293"/>
      <c r="I40" s="294"/>
      <c r="J40" s="223">
        <f aca="true" t="shared" si="3" ref="J40:K42">D40+F40+H40</f>
        <v>0</v>
      </c>
      <c r="K40" s="224">
        <f t="shared" si="3"/>
        <v>0</v>
      </c>
      <c r="L40" s="345"/>
    </row>
    <row r="41" spans="1:12" ht="12.75">
      <c r="A41" s="344"/>
      <c r="B41" s="261">
        <v>606261</v>
      </c>
      <c r="C41" s="440" t="s">
        <v>7</v>
      </c>
      <c r="D41" s="293"/>
      <c r="E41" s="295"/>
      <c r="F41" s="291"/>
      <c r="G41" s="296"/>
      <c r="H41" s="293"/>
      <c r="I41" s="294"/>
      <c r="J41" s="223">
        <f t="shared" si="3"/>
        <v>0</v>
      </c>
      <c r="K41" s="224">
        <f t="shared" si="3"/>
        <v>0</v>
      </c>
      <c r="L41" s="345"/>
    </row>
    <row r="42" spans="1:12" ht="12.75">
      <c r="A42" s="344"/>
      <c r="B42" s="261">
        <v>6066</v>
      </c>
      <c r="C42" s="440" t="s">
        <v>10</v>
      </c>
      <c r="D42" s="305"/>
      <c r="E42" s="306"/>
      <c r="F42" s="305"/>
      <c r="G42" s="307"/>
      <c r="H42" s="308"/>
      <c r="I42" s="309"/>
      <c r="J42" s="218">
        <f t="shared" si="3"/>
        <v>0</v>
      </c>
      <c r="K42" s="219">
        <f t="shared" si="3"/>
        <v>0</v>
      </c>
      <c r="L42" s="345"/>
    </row>
    <row r="43" spans="1:12" ht="12.75">
      <c r="A43" s="344"/>
      <c r="B43" s="261">
        <v>709</v>
      </c>
      <c r="C43" s="262" t="s">
        <v>47</v>
      </c>
      <c r="D43" s="291"/>
      <c r="E43" s="296"/>
      <c r="F43" s="291"/>
      <c r="G43" s="296"/>
      <c r="H43" s="291"/>
      <c r="I43" s="296"/>
      <c r="J43" s="218">
        <f>D43+F43+H43</f>
        <v>0</v>
      </c>
      <c r="K43" s="219">
        <f>E43+G43+I43</f>
        <v>0</v>
      </c>
      <c r="L43" s="345"/>
    </row>
    <row r="44" spans="1:12" ht="13.5" thickBot="1">
      <c r="A44" s="344"/>
      <c r="B44" s="261">
        <v>713</v>
      </c>
      <c r="C44" s="262" t="s">
        <v>48</v>
      </c>
      <c r="D44" s="291"/>
      <c r="E44" s="296"/>
      <c r="F44" s="291"/>
      <c r="G44" s="296"/>
      <c r="H44" s="291"/>
      <c r="I44" s="296"/>
      <c r="J44" s="220">
        <f>D44+F44+H44</f>
        <v>0</v>
      </c>
      <c r="K44" s="221">
        <f>E44+G44+I44</f>
        <v>0</v>
      </c>
      <c r="L44" s="345"/>
    </row>
    <row r="45" spans="1:12" ht="12.75">
      <c r="A45" s="344"/>
      <c r="B45" s="261"/>
      <c r="C45" s="691" t="s">
        <v>4</v>
      </c>
      <c r="D45" s="682" t="s">
        <v>1</v>
      </c>
      <c r="E45" s="683"/>
      <c r="F45" s="682" t="s">
        <v>2</v>
      </c>
      <c r="G45" s="684"/>
      <c r="H45" s="682" t="s">
        <v>3</v>
      </c>
      <c r="I45" s="684"/>
      <c r="J45" s="682" t="s">
        <v>0</v>
      </c>
      <c r="K45" s="684"/>
      <c r="L45" s="345"/>
    </row>
    <row r="46" spans="1:12" s="350" customFormat="1" ht="13.5" thickBot="1">
      <c r="A46" s="348"/>
      <c r="B46" s="259"/>
      <c r="C46" s="692"/>
      <c r="D46" s="284" t="str">
        <f>IF('Page de garde'!$D$4="","Prévu N","Prévu "&amp;'Page de garde'!$D$4)</f>
        <v>Prévu N</v>
      </c>
      <c r="E46" s="285" t="str">
        <f>IF('Page de garde'!$D$4="","Réel N","Réel "&amp;'Page de garde'!$D$4)</f>
        <v>Réel N</v>
      </c>
      <c r="F46" s="284" t="str">
        <f>IF('Page de garde'!$D$4="","Prévu N","Prévu "&amp;'Page de garde'!$D$4)</f>
        <v>Prévu N</v>
      </c>
      <c r="G46" s="285" t="str">
        <f>IF('Page de garde'!$D$4="","Réel N","Réel "&amp;'Page de garde'!$D$4)</f>
        <v>Réel N</v>
      </c>
      <c r="H46" s="284" t="str">
        <f>IF('Page de garde'!$D$4="","Prévu N","Prévu "&amp;'Page de garde'!$D$4)</f>
        <v>Prévu N</v>
      </c>
      <c r="I46" s="285" t="str">
        <f>IF('Page de garde'!$D$4="","Réel N","Réel "&amp;'Page de garde'!$D$4)</f>
        <v>Réel N</v>
      </c>
      <c r="J46" s="284" t="str">
        <f>IF('Page de garde'!$D$4="","Prévu N","Prévu "&amp;'Page de garde'!$D$4)</f>
        <v>Prévu N</v>
      </c>
      <c r="K46" s="285" t="str">
        <f>IF('Page de garde'!$D$4="","Réel N","Réel "&amp;'Page de garde'!$D$4)</f>
        <v>Réel N</v>
      </c>
      <c r="L46" s="349"/>
    </row>
    <row r="47" spans="1:12" ht="12.75">
      <c r="A47" s="344"/>
      <c r="B47" s="263">
        <v>61</v>
      </c>
      <c r="C47" s="439" t="s">
        <v>165</v>
      </c>
      <c r="D47" s="308"/>
      <c r="E47" s="310"/>
      <c r="F47" s="291"/>
      <c r="G47" s="296"/>
      <c r="H47" s="291"/>
      <c r="I47" s="296"/>
      <c r="J47" s="218">
        <f aca="true" t="shared" si="4" ref="J47:K55">D47+F47+H47</f>
        <v>0</v>
      </c>
      <c r="K47" s="219">
        <f t="shared" si="4"/>
        <v>0</v>
      </c>
      <c r="L47" s="345"/>
    </row>
    <row r="48" spans="1:12" ht="12.75">
      <c r="A48" s="344"/>
      <c r="B48" s="263">
        <v>6111</v>
      </c>
      <c r="C48" s="439" t="s">
        <v>11</v>
      </c>
      <c r="D48" s="305"/>
      <c r="E48" s="306"/>
      <c r="F48" s="305"/>
      <c r="G48" s="307"/>
      <c r="H48" s="308"/>
      <c r="I48" s="309"/>
      <c r="J48" s="218">
        <f t="shared" si="4"/>
        <v>0</v>
      </c>
      <c r="K48" s="219">
        <f t="shared" si="4"/>
        <v>0</v>
      </c>
      <c r="L48" s="345"/>
    </row>
    <row r="49" spans="1:12" ht="12.75">
      <c r="A49" s="344"/>
      <c r="B49" s="263">
        <v>61121</v>
      </c>
      <c r="C49" s="439" t="s">
        <v>12</v>
      </c>
      <c r="D49" s="305"/>
      <c r="E49" s="306"/>
      <c r="F49" s="305"/>
      <c r="G49" s="307"/>
      <c r="H49" s="308"/>
      <c r="I49" s="309"/>
      <c r="J49" s="218">
        <f t="shared" si="4"/>
        <v>0</v>
      </c>
      <c r="K49" s="219">
        <f t="shared" si="4"/>
        <v>0</v>
      </c>
      <c r="L49" s="345"/>
    </row>
    <row r="50" spans="1:12" ht="12.75">
      <c r="A50" s="344"/>
      <c r="B50" s="263">
        <v>61357</v>
      </c>
      <c r="C50" s="439" t="s">
        <v>164</v>
      </c>
      <c r="D50" s="305"/>
      <c r="E50" s="306"/>
      <c r="F50" s="305"/>
      <c r="G50" s="307"/>
      <c r="H50" s="308"/>
      <c r="I50" s="309"/>
      <c r="J50" s="218">
        <f t="shared" si="4"/>
        <v>0</v>
      </c>
      <c r="K50" s="219">
        <f t="shared" si="4"/>
        <v>0</v>
      </c>
      <c r="L50" s="345"/>
    </row>
    <row r="51" spans="1:12" ht="12.75">
      <c r="A51" s="344"/>
      <c r="B51" s="263">
        <v>61551</v>
      </c>
      <c r="C51" s="439" t="s">
        <v>13</v>
      </c>
      <c r="D51" s="305"/>
      <c r="E51" s="306"/>
      <c r="F51" s="305"/>
      <c r="G51" s="307"/>
      <c r="H51" s="308"/>
      <c r="I51" s="309"/>
      <c r="J51" s="218">
        <f t="shared" si="4"/>
        <v>0</v>
      </c>
      <c r="K51" s="219">
        <f t="shared" si="4"/>
        <v>0</v>
      </c>
      <c r="L51" s="345"/>
    </row>
    <row r="52" spans="1:12" ht="12.75">
      <c r="A52" s="344"/>
      <c r="B52" s="263">
        <v>61562</v>
      </c>
      <c r="C52" s="439" t="s">
        <v>14</v>
      </c>
      <c r="D52" s="305"/>
      <c r="E52" s="306"/>
      <c r="F52" s="305"/>
      <c r="G52" s="307"/>
      <c r="H52" s="308"/>
      <c r="I52" s="309"/>
      <c r="J52" s="218">
        <f t="shared" si="4"/>
        <v>0</v>
      </c>
      <c r="K52" s="219">
        <f t="shared" si="4"/>
        <v>0</v>
      </c>
      <c r="L52" s="345"/>
    </row>
    <row r="53" spans="1:12" ht="12.75">
      <c r="A53" s="344"/>
      <c r="B53" s="263">
        <v>61681</v>
      </c>
      <c r="C53" s="439" t="s">
        <v>15</v>
      </c>
      <c r="D53" s="308"/>
      <c r="E53" s="310"/>
      <c r="F53" s="308"/>
      <c r="G53" s="309"/>
      <c r="H53" s="308"/>
      <c r="I53" s="309"/>
      <c r="J53" s="218">
        <f t="shared" si="4"/>
        <v>0</v>
      </c>
      <c r="K53" s="219">
        <f t="shared" si="4"/>
        <v>0</v>
      </c>
      <c r="L53" s="345"/>
    </row>
    <row r="54" spans="1:12" ht="12.75">
      <c r="A54" s="344"/>
      <c r="B54" s="263">
        <v>62</v>
      </c>
      <c r="C54" s="439" t="s">
        <v>151</v>
      </c>
      <c r="D54" s="308"/>
      <c r="E54" s="310"/>
      <c r="F54" s="308"/>
      <c r="G54" s="309"/>
      <c r="H54" s="308"/>
      <c r="I54" s="309"/>
      <c r="J54" s="218">
        <f t="shared" si="4"/>
        <v>0</v>
      </c>
      <c r="K54" s="219">
        <f t="shared" si="4"/>
        <v>0</v>
      </c>
      <c r="L54" s="345"/>
    </row>
    <row r="55" spans="1:12" ht="12.75">
      <c r="A55" s="344"/>
      <c r="B55" s="263">
        <v>621</v>
      </c>
      <c r="C55" s="439" t="s">
        <v>152</v>
      </c>
      <c r="D55" s="308"/>
      <c r="E55" s="310"/>
      <c r="F55" s="308"/>
      <c r="G55" s="309"/>
      <c r="H55" s="308"/>
      <c r="I55" s="309"/>
      <c r="J55" s="218">
        <f t="shared" si="4"/>
        <v>0</v>
      </c>
      <c r="K55" s="219">
        <f t="shared" si="4"/>
        <v>0</v>
      </c>
      <c r="L55" s="345"/>
    </row>
    <row r="56" spans="1:12" ht="12.75">
      <c r="A56" s="344"/>
      <c r="B56" s="263">
        <v>62113</v>
      </c>
      <c r="C56" s="439" t="s">
        <v>153</v>
      </c>
      <c r="D56" s="305"/>
      <c r="E56" s="306"/>
      <c r="F56" s="305"/>
      <c r="G56" s="307"/>
      <c r="H56" s="308"/>
      <c r="I56" s="309"/>
      <c r="J56" s="218">
        <f>D56+F56+H56</f>
        <v>0</v>
      </c>
      <c r="K56" s="219">
        <f>E56+G56+I56</f>
        <v>0</v>
      </c>
      <c r="L56" s="345"/>
    </row>
    <row r="57" spans="1:12" ht="12.75">
      <c r="A57" s="344"/>
      <c r="B57" s="263">
        <v>6223</v>
      </c>
      <c r="C57" s="439" t="s">
        <v>154</v>
      </c>
      <c r="D57" s="305"/>
      <c r="E57" s="306"/>
      <c r="F57" s="305"/>
      <c r="G57" s="307"/>
      <c r="H57" s="308"/>
      <c r="I57" s="309"/>
      <c r="J57" s="218">
        <f>D57+F57+H57</f>
        <v>0</v>
      </c>
      <c r="K57" s="219">
        <f>E57+G57+I57</f>
        <v>0</v>
      </c>
      <c r="L57" s="345"/>
    </row>
    <row r="58" spans="1:12" ht="26.25" customHeight="1">
      <c r="A58" s="344"/>
      <c r="B58" s="689">
        <v>62421</v>
      </c>
      <c r="C58" s="690" t="s">
        <v>16</v>
      </c>
      <c r="D58" s="218"/>
      <c r="E58" s="311"/>
      <c r="F58" s="218"/>
      <c r="G58" s="311"/>
      <c r="H58" s="40" t="s">
        <v>155</v>
      </c>
      <c r="I58" s="41" t="s">
        <v>155</v>
      </c>
      <c r="J58" s="305"/>
      <c r="K58" s="307"/>
      <c r="L58" s="345"/>
    </row>
    <row r="59" spans="1:12" ht="12.75">
      <c r="A59" s="344"/>
      <c r="B59" s="689"/>
      <c r="C59" s="690"/>
      <c r="D59" s="308"/>
      <c r="E59" s="310"/>
      <c r="F59" s="308"/>
      <c r="G59" s="310"/>
      <c r="H59" s="308"/>
      <c r="I59" s="309"/>
      <c r="J59" s="218">
        <f>D59+F59+H59</f>
        <v>0</v>
      </c>
      <c r="K59" s="219">
        <f>E59+G59+I59</f>
        <v>0</v>
      </c>
      <c r="L59" s="345"/>
    </row>
    <row r="60" spans="1:12" ht="12.75">
      <c r="A60" s="344"/>
      <c r="B60" s="263">
        <v>628</v>
      </c>
      <c r="C60" s="439" t="s">
        <v>237</v>
      </c>
      <c r="D60" s="308"/>
      <c r="E60" s="310"/>
      <c r="F60" s="305"/>
      <c r="G60" s="307"/>
      <c r="H60" s="305"/>
      <c r="I60" s="307"/>
      <c r="J60" s="218">
        <f>D60+F60+H60</f>
        <v>0</v>
      </c>
      <c r="K60" s="219">
        <f>E60+G60+I60</f>
        <v>0</v>
      </c>
      <c r="L60" s="345"/>
    </row>
    <row r="61" spans="1:12" ht="12.75">
      <c r="A61" s="344"/>
      <c r="B61" s="263">
        <v>6281</v>
      </c>
      <c r="C61" s="697" t="s">
        <v>161</v>
      </c>
      <c r="D61" s="297">
        <v>0.7</v>
      </c>
      <c r="E61" s="298">
        <v>0.7</v>
      </c>
      <c r="F61" s="297">
        <v>0.3</v>
      </c>
      <c r="G61" s="299">
        <v>0.3</v>
      </c>
      <c r="H61" s="300"/>
      <c r="I61" s="301"/>
      <c r="J61" s="300"/>
      <c r="K61" s="301"/>
      <c r="L61" s="345"/>
    </row>
    <row r="62" spans="1:12" ht="12.75">
      <c r="A62" s="344"/>
      <c r="B62" s="263"/>
      <c r="C62" s="697"/>
      <c r="D62" s="613">
        <f>+IF($J63=0,"",D63/$J63)</f>
      </c>
      <c r="E62" s="614">
        <f>+IF($K63=0,"",E63/$K63)</f>
      </c>
      <c r="F62" s="613">
        <f>+IF($J63=0,"",F63/$J63)</f>
      </c>
      <c r="G62" s="614">
        <f>+IF($K63=0,"",G63/$K63)</f>
      </c>
      <c r="H62" s="312"/>
      <c r="I62" s="313"/>
      <c r="J62" s="312"/>
      <c r="K62" s="313"/>
      <c r="L62" s="345"/>
    </row>
    <row r="63" spans="1:12" ht="12.75">
      <c r="A63" s="344"/>
      <c r="B63" s="263"/>
      <c r="C63" s="697"/>
      <c r="D63" s="308"/>
      <c r="E63" s="310"/>
      <c r="F63" s="308"/>
      <c r="G63" s="309"/>
      <c r="H63" s="305"/>
      <c r="I63" s="307"/>
      <c r="J63" s="218">
        <f>D63+F63+H63</f>
        <v>0</v>
      </c>
      <c r="K63" s="219">
        <f>E63+G63+I63</f>
        <v>0</v>
      </c>
      <c r="L63" s="345"/>
    </row>
    <row r="64" spans="1:12" ht="12.75">
      <c r="A64" s="344"/>
      <c r="B64" s="263">
        <v>6283</v>
      </c>
      <c r="C64" s="697" t="s">
        <v>162</v>
      </c>
      <c r="D64" s="297">
        <v>0.7</v>
      </c>
      <c r="E64" s="298">
        <v>0.7</v>
      </c>
      <c r="F64" s="297">
        <v>0.3</v>
      </c>
      <c r="G64" s="299">
        <v>0.3</v>
      </c>
      <c r="H64" s="300"/>
      <c r="I64" s="301"/>
      <c r="J64" s="300"/>
      <c r="K64" s="301"/>
      <c r="L64" s="345"/>
    </row>
    <row r="65" spans="1:12" ht="12.75">
      <c r="A65" s="344"/>
      <c r="B65" s="263"/>
      <c r="C65" s="697"/>
      <c r="D65" s="613">
        <f>+IF($J66=0,"",D66/$J66)</f>
      </c>
      <c r="E65" s="614">
        <f>+IF($K66=0,"",E66/$K66)</f>
      </c>
      <c r="F65" s="613">
        <f>+IF($J66=0,"",F66/$J66)</f>
      </c>
      <c r="G65" s="614">
        <f>+IF($K66=0,"",G66/$K66)</f>
      </c>
      <c r="H65" s="312"/>
      <c r="I65" s="313"/>
      <c r="J65" s="312"/>
      <c r="K65" s="313"/>
      <c r="L65" s="345"/>
    </row>
    <row r="66" spans="1:12" ht="12.75">
      <c r="A66" s="344"/>
      <c r="B66" s="263"/>
      <c r="C66" s="697"/>
      <c r="D66" s="308"/>
      <c r="E66" s="310"/>
      <c r="F66" s="308"/>
      <c r="G66" s="309"/>
      <c r="H66" s="305"/>
      <c r="I66" s="307"/>
      <c r="J66" s="218">
        <f aca="true" t="shared" si="5" ref="J66:K68">D66+F66+H66</f>
        <v>0</v>
      </c>
      <c r="K66" s="219">
        <f t="shared" si="5"/>
        <v>0</v>
      </c>
      <c r="L66" s="345"/>
    </row>
    <row r="67" spans="1:12" ht="12.75">
      <c r="A67" s="344"/>
      <c r="B67" s="263">
        <v>6288</v>
      </c>
      <c r="C67" s="439" t="s">
        <v>187</v>
      </c>
      <c r="D67" s="308"/>
      <c r="E67" s="310"/>
      <c r="F67" s="308"/>
      <c r="G67" s="309"/>
      <c r="H67" s="308"/>
      <c r="I67" s="310"/>
      <c r="J67" s="218">
        <f t="shared" si="5"/>
        <v>0</v>
      </c>
      <c r="K67" s="219">
        <f t="shared" si="5"/>
        <v>0</v>
      </c>
      <c r="L67" s="345"/>
    </row>
    <row r="68" spans="1:12" ht="25.5">
      <c r="A68" s="344"/>
      <c r="B68" s="263">
        <v>631</v>
      </c>
      <c r="C68" s="439" t="s">
        <v>17</v>
      </c>
      <c r="D68" s="308"/>
      <c r="E68" s="310"/>
      <c r="F68" s="308"/>
      <c r="G68" s="309"/>
      <c r="H68" s="308"/>
      <c r="I68" s="309"/>
      <c r="J68" s="218">
        <f t="shared" si="5"/>
        <v>0</v>
      </c>
      <c r="K68" s="219">
        <f t="shared" si="5"/>
        <v>0</v>
      </c>
      <c r="L68" s="345"/>
    </row>
    <row r="69" spans="1:12" ht="12.75" customHeight="1">
      <c r="A69" s="344"/>
      <c r="B69" s="263"/>
      <c r="C69" s="694" t="s">
        <v>260</v>
      </c>
      <c r="D69" s="302">
        <v>0.7</v>
      </c>
      <c r="E69" s="303">
        <v>0.7</v>
      </c>
      <c r="F69" s="302">
        <v>0.3</v>
      </c>
      <c r="G69" s="304">
        <v>0.3</v>
      </c>
      <c r="H69" s="314"/>
      <c r="I69" s="315"/>
      <c r="J69" s="316"/>
      <c r="K69" s="317"/>
      <c r="L69" s="345"/>
    </row>
    <row r="70" spans="1:12" ht="12.75">
      <c r="A70" s="344"/>
      <c r="B70" s="263"/>
      <c r="C70" s="695"/>
      <c r="D70" s="613">
        <f>+IF($J71=0,"",D71/$J71)</f>
      </c>
      <c r="E70" s="614">
        <f>+IF($K71=0,"",E71/$K71)</f>
      </c>
      <c r="F70" s="613">
        <f>+IF($J71=0,"",F71/$J71)</f>
      </c>
      <c r="G70" s="614">
        <f>+IF($K71=0,"",G71/$K71)</f>
      </c>
      <c r="H70" s="316"/>
      <c r="I70" s="318"/>
      <c r="J70" s="316"/>
      <c r="K70" s="317"/>
      <c r="L70" s="345"/>
    </row>
    <row r="71" spans="1:12" ht="12.75">
      <c r="A71" s="344"/>
      <c r="B71" s="263"/>
      <c r="C71" s="696"/>
      <c r="D71" s="230"/>
      <c r="E71" s="231"/>
      <c r="F71" s="230"/>
      <c r="G71" s="232"/>
      <c r="H71" s="233"/>
      <c r="I71" s="234"/>
      <c r="J71" s="235">
        <f>D71+F71+H71</f>
        <v>0</v>
      </c>
      <c r="K71" s="236">
        <f>E71+G71+I71</f>
        <v>0</v>
      </c>
      <c r="L71" s="345"/>
    </row>
    <row r="72" spans="1:12" ht="15" customHeight="1">
      <c r="A72" s="344"/>
      <c r="B72" s="263"/>
      <c r="C72" s="693" t="s">
        <v>166</v>
      </c>
      <c r="D72" s="314"/>
      <c r="E72" s="315"/>
      <c r="F72" s="302">
        <v>0.3</v>
      </c>
      <c r="G72" s="304">
        <v>0.3</v>
      </c>
      <c r="H72" s="302">
        <v>0.7</v>
      </c>
      <c r="I72" s="304">
        <v>0.7</v>
      </c>
      <c r="J72" s="233"/>
      <c r="K72" s="237"/>
      <c r="L72" s="345"/>
    </row>
    <row r="73" spans="1:12" ht="15" customHeight="1">
      <c r="A73" s="344"/>
      <c r="B73" s="263"/>
      <c r="C73" s="693"/>
      <c r="D73" s="316"/>
      <c r="E73" s="318"/>
      <c r="F73" s="613">
        <f>+IF($J74=0,"",F74/$J74)</f>
      </c>
      <c r="G73" s="614">
        <f>+IF($K74=0,"",G74/$K74)</f>
      </c>
      <c r="H73" s="613">
        <f>+IF($J74=0,"",H74/$J74)</f>
      </c>
      <c r="I73" s="614">
        <f>+IF($K74=0,"",I74/$K74)</f>
      </c>
      <c r="J73" s="233"/>
      <c r="K73" s="237"/>
      <c r="L73" s="345"/>
    </row>
    <row r="74" spans="1:12" ht="12.75">
      <c r="A74" s="344"/>
      <c r="B74" s="263"/>
      <c r="C74" s="693"/>
      <c r="D74" s="233"/>
      <c r="E74" s="234"/>
      <c r="F74" s="230"/>
      <c r="G74" s="232"/>
      <c r="H74" s="230"/>
      <c r="I74" s="232"/>
      <c r="J74" s="235">
        <f>D74+F74+H74</f>
        <v>0</v>
      </c>
      <c r="K74" s="236">
        <f>E74+G74+I74</f>
        <v>0</v>
      </c>
      <c r="L74" s="345"/>
    </row>
    <row r="75" spans="1:12" ht="12.75">
      <c r="A75" s="344"/>
      <c r="B75" s="263">
        <v>633</v>
      </c>
      <c r="C75" s="439" t="s">
        <v>18</v>
      </c>
      <c r="D75" s="308"/>
      <c r="E75" s="310"/>
      <c r="F75" s="308"/>
      <c r="G75" s="309"/>
      <c r="H75" s="308"/>
      <c r="I75" s="309"/>
      <c r="J75" s="218">
        <f>D75+F75+H75</f>
        <v>0</v>
      </c>
      <c r="K75" s="219">
        <f>E75+G75+I75</f>
        <v>0</v>
      </c>
      <c r="L75" s="345"/>
    </row>
    <row r="76" spans="1:12" ht="12.75" customHeight="1">
      <c r="A76" s="344"/>
      <c r="B76" s="263"/>
      <c r="C76" s="694" t="s">
        <v>260</v>
      </c>
      <c r="D76" s="302">
        <v>0.7</v>
      </c>
      <c r="E76" s="303">
        <v>0.7</v>
      </c>
      <c r="F76" s="302">
        <v>0.3</v>
      </c>
      <c r="G76" s="304">
        <v>0.3</v>
      </c>
      <c r="H76" s="314"/>
      <c r="I76" s="315"/>
      <c r="J76" s="316"/>
      <c r="K76" s="317"/>
      <c r="L76" s="345"/>
    </row>
    <row r="77" spans="1:12" ht="12.75">
      <c r="A77" s="344"/>
      <c r="B77" s="263"/>
      <c r="C77" s="695"/>
      <c r="D77" s="613">
        <f>+IF($J78=0,"",D78/$J78)</f>
      </c>
      <c r="E77" s="614">
        <f>+IF($K78=0,"",E78/$K78)</f>
      </c>
      <c r="F77" s="613">
        <f>+IF($J78=0,"",F78/$J78)</f>
      </c>
      <c r="G77" s="614">
        <f>+IF($K78=0,"",G78/$K78)</f>
      </c>
      <c r="H77" s="316"/>
      <c r="I77" s="318"/>
      <c r="J77" s="316"/>
      <c r="K77" s="317"/>
      <c r="L77" s="345"/>
    </row>
    <row r="78" spans="1:12" ht="12.75">
      <c r="A78" s="344"/>
      <c r="B78" s="263"/>
      <c r="C78" s="696"/>
      <c r="D78" s="230"/>
      <c r="E78" s="231"/>
      <c r="F78" s="230"/>
      <c r="G78" s="232"/>
      <c r="H78" s="233"/>
      <c r="I78" s="234"/>
      <c r="J78" s="235">
        <f>D78+F78+H78</f>
        <v>0</v>
      </c>
      <c r="K78" s="236">
        <f>E78+G78+I78</f>
        <v>0</v>
      </c>
      <c r="L78" s="345"/>
    </row>
    <row r="79" spans="1:12" ht="15" customHeight="1">
      <c r="A79" s="344"/>
      <c r="B79" s="263"/>
      <c r="C79" s="693" t="s">
        <v>166</v>
      </c>
      <c r="D79" s="314"/>
      <c r="E79" s="315"/>
      <c r="F79" s="302">
        <v>0.3</v>
      </c>
      <c r="G79" s="304">
        <v>0.3</v>
      </c>
      <c r="H79" s="302">
        <v>0.7</v>
      </c>
      <c r="I79" s="304">
        <v>0.7</v>
      </c>
      <c r="J79" s="233"/>
      <c r="K79" s="237"/>
      <c r="L79" s="345"/>
    </row>
    <row r="80" spans="1:12" ht="15" customHeight="1">
      <c r="A80" s="344"/>
      <c r="B80" s="263"/>
      <c r="C80" s="693"/>
      <c r="D80" s="316"/>
      <c r="E80" s="318"/>
      <c r="F80" s="613">
        <f>+IF($J81=0,"",F81/$J81)</f>
      </c>
      <c r="G80" s="614">
        <f>+IF($K81=0,"",G81/$K81)</f>
      </c>
      <c r="H80" s="613">
        <f>+IF($J81=0,"",H81/$J81)</f>
      </c>
      <c r="I80" s="614">
        <f>+IF($K81=0,"",I81/$K81)</f>
      </c>
      <c r="J80" s="233"/>
      <c r="K80" s="237"/>
      <c r="L80" s="345"/>
    </row>
    <row r="81" spans="1:12" ht="12.75">
      <c r="A81" s="344"/>
      <c r="B81" s="263"/>
      <c r="C81" s="693"/>
      <c r="D81" s="233"/>
      <c r="E81" s="234"/>
      <c r="F81" s="230"/>
      <c r="G81" s="232"/>
      <c r="H81" s="230"/>
      <c r="I81" s="232"/>
      <c r="J81" s="235">
        <f aca="true" t="shared" si="6" ref="J81:K83">D81+F81+H81</f>
        <v>0</v>
      </c>
      <c r="K81" s="236">
        <f t="shared" si="6"/>
        <v>0</v>
      </c>
      <c r="L81" s="345"/>
    </row>
    <row r="82" spans="1:12" ht="12.75">
      <c r="A82" s="344"/>
      <c r="B82" s="263">
        <v>635</v>
      </c>
      <c r="C82" s="439" t="s">
        <v>19</v>
      </c>
      <c r="D82" s="308"/>
      <c r="E82" s="310"/>
      <c r="F82" s="305"/>
      <c r="G82" s="307"/>
      <c r="H82" s="305"/>
      <c r="I82" s="307"/>
      <c r="J82" s="218">
        <f t="shared" si="6"/>
        <v>0</v>
      </c>
      <c r="K82" s="219">
        <f t="shared" si="6"/>
        <v>0</v>
      </c>
      <c r="L82" s="345"/>
    </row>
    <row r="83" spans="1:12" ht="13.5" thickBot="1">
      <c r="A83" s="344"/>
      <c r="B83" s="263">
        <v>637</v>
      </c>
      <c r="C83" s="441" t="s">
        <v>20</v>
      </c>
      <c r="D83" s="308"/>
      <c r="E83" s="310"/>
      <c r="F83" s="305"/>
      <c r="G83" s="307"/>
      <c r="H83" s="305"/>
      <c r="I83" s="307"/>
      <c r="J83" s="218">
        <f t="shared" si="6"/>
        <v>0</v>
      </c>
      <c r="K83" s="219">
        <f t="shared" si="6"/>
        <v>0</v>
      </c>
      <c r="L83" s="345"/>
    </row>
    <row r="84" spans="1:12" ht="12.75">
      <c r="A84" s="344"/>
      <c r="B84" s="261"/>
      <c r="C84" s="691" t="s">
        <v>4</v>
      </c>
      <c r="D84" s="682" t="s">
        <v>1</v>
      </c>
      <c r="E84" s="683"/>
      <c r="F84" s="682" t="s">
        <v>2</v>
      </c>
      <c r="G84" s="684"/>
      <c r="H84" s="682" t="s">
        <v>3</v>
      </c>
      <c r="I84" s="684"/>
      <c r="J84" s="682" t="s">
        <v>0</v>
      </c>
      <c r="K84" s="684"/>
      <c r="L84" s="345"/>
    </row>
    <row r="85" spans="1:12" s="350" customFormat="1" ht="13.5" thickBot="1">
      <c r="A85" s="348"/>
      <c r="B85" s="264"/>
      <c r="C85" s="692"/>
      <c r="D85" s="284" t="str">
        <f>IF('Page de garde'!$D$4="","Prévu N","Prévu "&amp;'Page de garde'!$D$4)</f>
        <v>Prévu N</v>
      </c>
      <c r="E85" s="285" t="str">
        <f>IF('Page de garde'!$D$4="","Réel N","Réel "&amp;'Page de garde'!$D$4)</f>
        <v>Réel N</v>
      </c>
      <c r="F85" s="284" t="str">
        <f>IF('Page de garde'!$D$4="","Prévu N","Prévu "&amp;'Page de garde'!$D$4)</f>
        <v>Prévu N</v>
      </c>
      <c r="G85" s="285" t="str">
        <f>IF('Page de garde'!$D$4="","Réel N","Réel "&amp;'Page de garde'!$D$4)</f>
        <v>Réel N</v>
      </c>
      <c r="H85" s="284" t="str">
        <f>IF('Page de garde'!$D$4="","Prévu N","Prévu "&amp;'Page de garde'!$D$4)</f>
        <v>Prévu N</v>
      </c>
      <c r="I85" s="285" t="str">
        <f>IF('Page de garde'!$D$4="","Réel N","Réel "&amp;'Page de garde'!$D$4)</f>
        <v>Réel N</v>
      </c>
      <c r="J85" s="284" t="str">
        <f>IF('Page de garde'!$D$4="","Prévu N","Prévu "&amp;'Page de garde'!$D$4)</f>
        <v>Prévu N</v>
      </c>
      <c r="K85" s="285" t="str">
        <f>IF('Page de garde'!$D$4="","Réel N","Réel "&amp;'Page de garde'!$D$4)</f>
        <v>Réel N</v>
      </c>
      <c r="L85" s="349"/>
    </row>
    <row r="86" spans="1:12" ht="12.75">
      <c r="A86" s="344"/>
      <c r="B86" s="261">
        <v>64</v>
      </c>
      <c r="C86" s="439" t="s">
        <v>21</v>
      </c>
      <c r="D86" s="319"/>
      <c r="E86" s="320"/>
      <c r="F86" s="319"/>
      <c r="G86" s="290"/>
      <c r="H86" s="319"/>
      <c r="I86" s="290"/>
      <c r="J86" s="222">
        <f aca="true" t="shared" si="7" ref="J86:K106">D86+F86+H86</f>
        <v>0</v>
      </c>
      <c r="K86" s="229">
        <f t="shared" si="7"/>
        <v>0</v>
      </c>
      <c r="L86" s="345"/>
    </row>
    <row r="87" spans="1:12" ht="12.75" customHeight="1">
      <c r="A87" s="344"/>
      <c r="B87" s="263"/>
      <c r="C87" s="694" t="s">
        <v>260</v>
      </c>
      <c r="D87" s="302">
        <v>0.7</v>
      </c>
      <c r="E87" s="303">
        <v>0.7</v>
      </c>
      <c r="F87" s="302">
        <v>0.3</v>
      </c>
      <c r="G87" s="304">
        <v>0.3</v>
      </c>
      <c r="H87" s="613"/>
      <c r="I87" s="614"/>
      <c r="J87" s="316"/>
      <c r="K87" s="317"/>
      <c r="L87" s="345"/>
    </row>
    <row r="88" spans="1:12" ht="12.75">
      <c r="A88" s="344"/>
      <c r="B88" s="263"/>
      <c r="C88" s="695"/>
      <c r="D88" s="613">
        <f>+IF($J89=0,"",D89/$J89)</f>
      </c>
      <c r="E88" s="614">
        <f>+IF($K89=0,"",E89/$K89)</f>
      </c>
      <c r="F88" s="613">
        <f>+IF($J89=0,"",F89/$J89)</f>
      </c>
      <c r="G88" s="614">
        <f>+IF($K89=0,"",G89/$K89)</f>
      </c>
      <c r="H88" s="614">
        <f>+IF($K89=0,"",H89/$J89)</f>
      </c>
      <c r="I88" s="614">
        <f>+IF($K89=0,"",I89/$K89)</f>
      </c>
      <c r="J88" s="316"/>
      <c r="K88" s="317"/>
      <c r="L88" s="345"/>
    </row>
    <row r="89" spans="1:12" ht="12.75">
      <c r="A89" s="344"/>
      <c r="B89" s="263"/>
      <c r="C89" s="696"/>
      <c r="D89" s="230"/>
      <c r="E89" s="231"/>
      <c r="F89" s="230"/>
      <c r="G89" s="232"/>
      <c r="H89" s="242"/>
      <c r="I89" s="243"/>
      <c r="J89" s="235">
        <f>D89+F89+H89</f>
        <v>0</v>
      </c>
      <c r="K89" s="236">
        <f>E89+G89+I89</f>
        <v>0</v>
      </c>
      <c r="L89" s="345"/>
    </row>
    <row r="90" spans="1:12" ht="15" customHeight="1">
      <c r="A90" s="344"/>
      <c r="B90" s="261"/>
      <c r="C90" s="693" t="s">
        <v>166</v>
      </c>
      <c r="D90" s="314"/>
      <c r="E90" s="315"/>
      <c r="F90" s="302">
        <v>0.3</v>
      </c>
      <c r="G90" s="304">
        <v>0.3</v>
      </c>
      <c r="H90" s="302">
        <v>0.7</v>
      </c>
      <c r="I90" s="304">
        <v>0.7</v>
      </c>
      <c r="J90" s="238"/>
      <c r="K90" s="239"/>
      <c r="L90" s="345"/>
    </row>
    <row r="91" spans="1:12" ht="15" customHeight="1">
      <c r="A91" s="344"/>
      <c r="B91" s="261"/>
      <c r="C91" s="693"/>
      <c r="D91" s="314"/>
      <c r="E91" s="315"/>
      <c r="F91" s="613">
        <f>+IF($J92=0,"",F92/$J92)</f>
      </c>
      <c r="G91" s="614">
        <f>+IF($K92=0,"",G92/$K92)</f>
      </c>
      <c r="H91" s="613">
        <f>+IF($J92=0,"",H92/$J92)</f>
      </c>
      <c r="I91" s="614">
        <f>+IF($K92=0,"",I92/$K92)</f>
      </c>
      <c r="J91" s="238"/>
      <c r="K91" s="239"/>
      <c r="L91" s="345"/>
    </row>
    <row r="92" spans="1:12" ht="12.75">
      <c r="A92" s="344"/>
      <c r="B92" s="261"/>
      <c r="C92" s="693"/>
      <c r="D92" s="240"/>
      <c r="E92" s="241"/>
      <c r="F92" s="242"/>
      <c r="G92" s="243"/>
      <c r="H92" s="242"/>
      <c r="I92" s="243"/>
      <c r="J92" s="244">
        <f t="shared" si="7"/>
        <v>0</v>
      </c>
      <c r="K92" s="245">
        <f t="shared" si="7"/>
        <v>0</v>
      </c>
      <c r="L92" s="345"/>
    </row>
    <row r="93" spans="1:12" ht="12.75">
      <c r="A93" s="344"/>
      <c r="B93" s="261">
        <v>65</v>
      </c>
      <c r="C93" s="439" t="s">
        <v>22</v>
      </c>
      <c r="D93" s="291"/>
      <c r="E93" s="292"/>
      <c r="F93" s="293"/>
      <c r="G93" s="294"/>
      <c r="H93" s="293"/>
      <c r="I93" s="294"/>
      <c r="J93" s="223">
        <f t="shared" si="7"/>
        <v>0</v>
      </c>
      <c r="K93" s="224">
        <f t="shared" si="7"/>
        <v>0</v>
      </c>
      <c r="L93" s="345"/>
    </row>
    <row r="94" spans="1:12" ht="12.75">
      <c r="A94" s="344"/>
      <c r="B94" s="261">
        <v>66</v>
      </c>
      <c r="C94" s="439" t="s">
        <v>238</v>
      </c>
      <c r="D94" s="291"/>
      <c r="E94" s="292"/>
      <c r="F94" s="293"/>
      <c r="G94" s="294"/>
      <c r="H94" s="293"/>
      <c r="I94" s="294"/>
      <c r="J94" s="223">
        <f t="shared" si="7"/>
        <v>0</v>
      </c>
      <c r="K94" s="224">
        <f t="shared" si="7"/>
        <v>0</v>
      </c>
      <c r="L94" s="345"/>
    </row>
    <row r="95" spans="1:12" ht="12.75">
      <c r="A95" s="344"/>
      <c r="B95" s="261">
        <v>6611</v>
      </c>
      <c r="C95" s="439" t="s">
        <v>188</v>
      </c>
      <c r="D95" s="291"/>
      <c r="E95" s="292"/>
      <c r="F95" s="293"/>
      <c r="G95" s="294"/>
      <c r="H95" s="291"/>
      <c r="I95" s="292"/>
      <c r="J95" s="223">
        <f>D95+F95+H95</f>
        <v>0</v>
      </c>
      <c r="K95" s="224">
        <f>E95+G95+I95</f>
        <v>0</v>
      </c>
      <c r="L95" s="345"/>
    </row>
    <row r="96" spans="1:12" ht="12.75">
      <c r="A96" s="344"/>
      <c r="B96" s="261">
        <v>67</v>
      </c>
      <c r="C96" s="439" t="s">
        <v>84</v>
      </c>
      <c r="D96" s="291"/>
      <c r="E96" s="292"/>
      <c r="F96" s="291"/>
      <c r="G96" s="296"/>
      <c r="H96" s="291"/>
      <c r="I96" s="296"/>
      <c r="J96" s="223">
        <f>D96+F96+H96</f>
        <v>0</v>
      </c>
      <c r="K96" s="224">
        <f>E96+G96+I96</f>
        <v>0</v>
      </c>
      <c r="L96" s="345"/>
    </row>
    <row r="97" spans="1:12" ht="12.75">
      <c r="A97" s="344"/>
      <c r="B97" s="265">
        <v>6811</v>
      </c>
      <c r="C97" s="266" t="s">
        <v>24</v>
      </c>
      <c r="D97" s="291"/>
      <c r="E97" s="292"/>
      <c r="F97" s="291"/>
      <c r="G97" s="296"/>
      <c r="H97" s="291"/>
      <c r="I97" s="296"/>
      <c r="J97" s="223">
        <f t="shared" si="7"/>
        <v>0</v>
      </c>
      <c r="K97" s="224">
        <f t="shared" si="7"/>
        <v>0</v>
      </c>
      <c r="L97" s="345"/>
    </row>
    <row r="98" spans="1:12" ht="12.75">
      <c r="A98" s="344"/>
      <c r="B98" s="265">
        <v>6812</v>
      </c>
      <c r="C98" s="266" t="s">
        <v>25</v>
      </c>
      <c r="D98" s="291"/>
      <c r="E98" s="292"/>
      <c r="F98" s="291"/>
      <c r="G98" s="296"/>
      <c r="H98" s="291"/>
      <c r="I98" s="296"/>
      <c r="J98" s="223">
        <f t="shared" si="7"/>
        <v>0</v>
      </c>
      <c r="K98" s="224">
        <f t="shared" si="7"/>
        <v>0</v>
      </c>
      <c r="L98" s="345"/>
    </row>
    <row r="99" spans="1:12" ht="12.75">
      <c r="A99" s="344"/>
      <c r="B99" s="265">
        <v>6815</v>
      </c>
      <c r="C99" s="266" t="s">
        <v>26</v>
      </c>
      <c r="D99" s="291"/>
      <c r="E99" s="292"/>
      <c r="F99" s="291"/>
      <c r="G99" s="296"/>
      <c r="H99" s="291"/>
      <c r="I99" s="296"/>
      <c r="J99" s="223">
        <f t="shared" si="7"/>
        <v>0</v>
      </c>
      <c r="K99" s="224">
        <f t="shared" si="7"/>
        <v>0</v>
      </c>
      <c r="L99" s="345"/>
    </row>
    <row r="100" spans="1:12" ht="12.75">
      <c r="A100" s="344"/>
      <c r="B100" s="265">
        <v>6816</v>
      </c>
      <c r="C100" s="266" t="s">
        <v>27</v>
      </c>
      <c r="D100" s="291"/>
      <c r="E100" s="292"/>
      <c r="F100" s="291"/>
      <c r="G100" s="296"/>
      <c r="H100" s="291"/>
      <c r="I100" s="296"/>
      <c r="J100" s="223">
        <f t="shared" si="7"/>
        <v>0</v>
      </c>
      <c r="K100" s="224">
        <f t="shared" si="7"/>
        <v>0</v>
      </c>
      <c r="L100" s="345"/>
    </row>
    <row r="101" spans="1:12" ht="12.75">
      <c r="A101" s="344"/>
      <c r="B101" s="265">
        <v>6817</v>
      </c>
      <c r="C101" s="266" t="s">
        <v>28</v>
      </c>
      <c r="D101" s="291"/>
      <c r="E101" s="292"/>
      <c r="F101" s="291"/>
      <c r="G101" s="296"/>
      <c r="H101" s="291"/>
      <c r="I101" s="296"/>
      <c r="J101" s="223">
        <f t="shared" si="7"/>
        <v>0</v>
      </c>
      <c r="K101" s="224">
        <f t="shared" si="7"/>
        <v>0</v>
      </c>
      <c r="L101" s="345"/>
    </row>
    <row r="102" spans="1:12" ht="12.75">
      <c r="A102" s="344"/>
      <c r="B102" s="265">
        <v>686</v>
      </c>
      <c r="C102" s="266" t="s">
        <v>29</v>
      </c>
      <c r="D102" s="291"/>
      <c r="E102" s="292"/>
      <c r="F102" s="291"/>
      <c r="G102" s="296"/>
      <c r="H102" s="291"/>
      <c r="I102" s="296"/>
      <c r="J102" s="223">
        <f t="shared" si="7"/>
        <v>0</v>
      </c>
      <c r="K102" s="224">
        <f t="shared" si="7"/>
        <v>0</v>
      </c>
      <c r="L102" s="345"/>
    </row>
    <row r="103" spans="1:12" ht="12.75">
      <c r="A103" s="344"/>
      <c r="B103" s="265">
        <v>687</v>
      </c>
      <c r="C103" s="266" t="s">
        <v>30</v>
      </c>
      <c r="D103" s="291"/>
      <c r="E103" s="292"/>
      <c r="F103" s="291"/>
      <c r="G103" s="296"/>
      <c r="H103" s="291"/>
      <c r="I103" s="296"/>
      <c r="J103" s="223">
        <f t="shared" si="7"/>
        <v>0</v>
      </c>
      <c r="K103" s="224">
        <f t="shared" si="7"/>
        <v>0</v>
      </c>
      <c r="L103" s="345"/>
    </row>
    <row r="104" spans="1:12" ht="12.75">
      <c r="A104" s="344"/>
      <c r="B104" s="267">
        <v>68741</v>
      </c>
      <c r="C104" s="42" t="s">
        <v>31</v>
      </c>
      <c r="D104" s="242"/>
      <c r="E104" s="246"/>
      <c r="F104" s="242"/>
      <c r="G104" s="243"/>
      <c r="H104" s="242"/>
      <c r="I104" s="243"/>
      <c r="J104" s="244">
        <f t="shared" si="7"/>
        <v>0</v>
      </c>
      <c r="K104" s="245">
        <f t="shared" si="7"/>
        <v>0</v>
      </c>
      <c r="L104" s="345"/>
    </row>
    <row r="105" spans="1:12" ht="12.75">
      <c r="A105" s="344"/>
      <c r="B105" s="267">
        <v>68742</v>
      </c>
      <c r="C105" s="42" t="s">
        <v>32</v>
      </c>
      <c r="D105" s="242"/>
      <c r="E105" s="246"/>
      <c r="F105" s="242"/>
      <c r="G105" s="243"/>
      <c r="H105" s="242"/>
      <c r="I105" s="243"/>
      <c r="J105" s="244">
        <f t="shared" si="7"/>
        <v>0</v>
      </c>
      <c r="K105" s="245">
        <f t="shared" si="7"/>
        <v>0</v>
      </c>
      <c r="L105" s="345"/>
    </row>
    <row r="106" spans="1:12" ht="13.5" thickBot="1">
      <c r="A106" s="344"/>
      <c r="B106" s="265">
        <v>689</v>
      </c>
      <c r="C106" s="268" t="s">
        <v>329</v>
      </c>
      <c r="D106" s="308"/>
      <c r="E106" s="310"/>
      <c r="F106" s="308"/>
      <c r="G106" s="309"/>
      <c r="H106" s="308"/>
      <c r="I106" s="309"/>
      <c r="J106" s="218">
        <f t="shared" si="7"/>
        <v>0</v>
      </c>
      <c r="K106" s="219">
        <f t="shared" si="7"/>
        <v>0</v>
      </c>
      <c r="L106" s="345"/>
    </row>
    <row r="107" spans="1:12" ht="13.5" thickBot="1">
      <c r="A107" s="344"/>
      <c r="B107" s="269"/>
      <c r="C107" s="194" t="s">
        <v>33</v>
      </c>
      <c r="D107" s="225">
        <f aca="true" t="shared" si="8" ref="D107:K107">SUM(D15:D17,D20,D23:D26,D29,D32:D34,D37,D40:D44,D47:D57,D59:D60,D63,D66:D68,D75,D82:D83,D86,D93:D103,D106)</f>
        <v>0</v>
      </c>
      <c r="E107" s="226">
        <f t="shared" si="8"/>
        <v>0</v>
      </c>
      <c r="F107" s="227">
        <f t="shared" si="8"/>
        <v>0</v>
      </c>
      <c r="G107" s="228">
        <f t="shared" si="8"/>
        <v>0</v>
      </c>
      <c r="H107" s="227">
        <f t="shared" si="8"/>
        <v>0</v>
      </c>
      <c r="I107" s="228">
        <f t="shared" si="8"/>
        <v>0</v>
      </c>
      <c r="J107" s="227">
        <f t="shared" si="8"/>
        <v>0</v>
      </c>
      <c r="K107" s="228">
        <f t="shared" si="8"/>
        <v>0</v>
      </c>
      <c r="L107" s="345"/>
    </row>
    <row r="108" spans="1:12" ht="13.5" thickBot="1">
      <c r="A108" s="344"/>
      <c r="B108" s="265"/>
      <c r="C108" s="194" t="s">
        <v>134</v>
      </c>
      <c r="D108" s="225">
        <f aca="true" t="shared" si="9" ref="D108:I108">IF(D156&gt;D107,D156-D107,)</f>
        <v>0</v>
      </c>
      <c r="E108" s="226">
        <f t="shared" si="9"/>
        <v>0</v>
      </c>
      <c r="F108" s="227">
        <f t="shared" si="9"/>
        <v>0</v>
      </c>
      <c r="G108" s="228">
        <f t="shared" si="9"/>
        <v>0</v>
      </c>
      <c r="H108" s="227">
        <f t="shared" si="9"/>
        <v>0</v>
      </c>
      <c r="I108" s="228">
        <f t="shared" si="9"/>
        <v>0</v>
      </c>
      <c r="J108" s="321">
        <f>IF((D156+F156+H156)&lt;(D107+F107+H107),0,D156+F156+H156-D107-F107-H107)</f>
        <v>0</v>
      </c>
      <c r="K108" s="322">
        <f>IF((E156+G156+I156)&lt;(E107+G107+I107),0,E156+G156+I156-E107-G107-I107)</f>
        <v>0</v>
      </c>
      <c r="L108" s="345"/>
    </row>
    <row r="109" spans="1:12" ht="13.5" thickBot="1">
      <c r="A109" s="344"/>
      <c r="B109" s="269"/>
      <c r="C109" s="194" t="s">
        <v>136</v>
      </c>
      <c r="D109" s="225">
        <f>D108+D107</f>
        <v>0</v>
      </c>
      <c r="E109" s="226">
        <f aca="true" t="shared" si="10" ref="E109:K109">E108+E107</f>
        <v>0</v>
      </c>
      <c r="F109" s="227">
        <f t="shared" si="10"/>
        <v>0</v>
      </c>
      <c r="G109" s="228">
        <f t="shared" si="10"/>
        <v>0</v>
      </c>
      <c r="H109" s="227">
        <f t="shared" si="10"/>
        <v>0</v>
      </c>
      <c r="I109" s="228">
        <f t="shared" si="10"/>
        <v>0</v>
      </c>
      <c r="J109" s="227">
        <f t="shared" si="10"/>
        <v>0</v>
      </c>
      <c r="K109" s="228">
        <f t="shared" si="10"/>
        <v>0</v>
      </c>
      <c r="L109" s="345"/>
    </row>
    <row r="110" spans="1:12" ht="12.75">
      <c r="A110" s="344"/>
      <c r="B110" s="269"/>
      <c r="C110" s="265" t="s">
        <v>239</v>
      </c>
      <c r="D110" s="269"/>
      <c r="E110" s="269"/>
      <c r="F110" s="269"/>
      <c r="G110" s="269"/>
      <c r="H110" s="269"/>
      <c r="I110" s="269"/>
      <c r="J110" s="269"/>
      <c r="K110" s="269"/>
      <c r="L110" s="345"/>
    </row>
    <row r="111" spans="1:12" ht="13.5" thickBot="1">
      <c r="A111" s="344"/>
      <c r="B111" s="269"/>
      <c r="C111" s="270" t="s">
        <v>43</v>
      </c>
      <c r="D111" s="269"/>
      <c r="E111" s="269"/>
      <c r="F111" s="269"/>
      <c r="G111" s="269"/>
      <c r="H111" s="269"/>
      <c r="I111" s="269"/>
      <c r="J111" s="269"/>
      <c r="K111" s="269"/>
      <c r="L111" s="345"/>
    </row>
    <row r="112" spans="1:12" s="346" customFormat="1" ht="12.75">
      <c r="A112" s="344"/>
      <c r="B112" s="698" t="s">
        <v>142</v>
      </c>
      <c r="C112" s="699" t="s">
        <v>4</v>
      </c>
      <c r="D112" s="682" t="s">
        <v>1</v>
      </c>
      <c r="E112" s="684"/>
      <c r="F112" s="682" t="s">
        <v>2</v>
      </c>
      <c r="G112" s="684"/>
      <c r="H112" s="682" t="s">
        <v>3</v>
      </c>
      <c r="I112" s="684"/>
      <c r="J112" s="682" t="s">
        <v>0</v>
      </c>
      <c r="K112" s="684"/>
      <c r="L112" s="345"/>
    </row>
    <row r="113" spans="1:15" ht="13.5" thickBot="1">
      <c r="A113" s="344"/>
      <c r="B113" s="698"/>
      <c r="C113" s="700"/>
      <c r="D113" s="284" t="str">
        <f>IF('Page de garde'!$D$4="","Prévu N","Prévu "&amp;'Page de garde'!$D$4)</f>
        <v>Prévu N</v>
      </c>
      <c r="E113" s="285" t="str">
        <f>IF('Page de garde'!$D$4="","Réel N","Réel "&amp;'Page de garde'!$D$4)</f>
        <v>Réel N</v>
      </c>
      <c r="F113" s="284" t="str">
        <f>IF('Page de garde'!$D$4="","Prévu N","Prévu "&amp;'Page de garde'!$D$4)</f>
        <v>Prévu N</v>
      </c>
      <c r="G113" s="285" t="str">
        <f>IF('Page de garde'!$D$4="","Réel N","Réel "&amp;'Page de garde'!$D$4)</f>
        <v>Réel N</v>
      </c>
      <c r="H113" s="284" t="str">
        <f>IF('Page de garde'!$D$4="","Prévu N","Prévu "&amp;'Page de garde'!$D$4)</f>
        <v>Prévu N</v>
      </c>
      <c r="I113" s="285" t="str">
        <f>IF('Page de garde'!$D$4="","Réel N","Réel "&amp;'Page de garde'!$D$4)</f>
        <v>Réel N</v>
      </c>
      <c r="J113" s="284" t="str">
        <f>IF('Page de garde'!$D$4="","Prévu N","Prévu "&amp;'Page de garde'!$D$4)</f>
        <v>Prévu N</v>
      </c>
      <c r="K113" s="286" t="str">
        <f>IF('Page de garde'!$D$4="","Réel N","Réel "&amp;'Page de garde'!$D$4)</f>
        <v>Réel N</v>
      </c>
      <c r="L113" s="345"/>
      <c r="M113" s="346"/>
      <c r="N113" s="346"/>
      <c r="O113" s="346"/>
    </row>
    <row r="114" spans="1:15" s="509" customFormat="1" ht="12.75">
      <c r="A114" s="502"/>
      <c r="B114" s="503"/>
      <c r="C114" s="43" t="s">
        <v>34</v>
      </c>
      <c r="D114" s="504">
        <f>SUM(D115:D116)+D126</f>
        <v>0</v>
      </c>
      <c r="E114" s="505">
        <f aca="true" t="shared" si="11" ref="E114:K114">SUM(E115:E116)+E126</f>
        <v>0</v>
      </c>
      <c r="F114" s="504">
        <f t="shared" si="11"/>
        <v>0</v>
      </c>
      <c r="G114" s="505">
        <f t="shared" si="11"/>
        <v>0</v>
      </c>
      <c r="H114" s="504">
        <f t="shared" si="11"/>
        <v>0</v>
      </c>
      <c r="I114" s="505">
        <f t="shared" si="11"/>
        <v>0</v>
      </c>
      <c r="J114" s="504">
        <f t="shared" si="11"/>
        <v>0</v>
      </c>
      <c r="K114" s="505">
        <f t="shared" si="11"/>
        <v>0</v>
      </c>
      <c r="L114" s="506"/>
      <c r="M114" s="53"/>
      <c r="N114" s="507"/>
      <c r="O114" s="508"/>
    </row>
    <row r="115" spans="1:15" ht="12.75">
      <c r="A115" s="344"/>
      <c r="B115" s="271">
        <v>732</v>
      </c>
      <c r="C115" s="440" t="s">
        <v>35</v>
      </c>
      <c r="D115" s="291"/>
      <c r="E115" s="296"/>
      <c r="F115" s="291"/>
      <c r="G115" s="296"/>
      <c r="H115" s="291"/>
      <c r="I115" s="296"/>
      <c r="J115" s="223">
        <f aca="true" t="shared" si="12" ref="J115:K118">D115+F115+H115</f>
        <v>0</v>
      </c>
      <c r="K115" s="224">
        <f t="shared" si="12"/>
        <v>0</v>
      </c>
      <c r="L115" s="345"/>
      <c r="M115" s="352"/>
      <c r="N115" s="353"/>
      <c r="O115" s="346"/>
    </row>
    <row r="116" spans="1:15" ht="12.75">
      <c r="A116" s="344"/>
      <c r="B116" s="271">
        <v>735</v>
      </c>
      <c r="C116" s="440" t="s">
        <v>36</v>
      </c>
      <c r="D116" s="223">
        <f aca="true" t="shared" si="13" ref="D116:I116">SUM(D117:D125)</f>
        <v>0</v>
      </c>
      <c r="E116" s="224">
        <f t="shared" si="13"/>
        <v>0</v>
      </c>
      <c r="F116" s="223">
        <f t="shared" si="13"/>
        <v>0</v>
      </c>
      <c r="G116" s="224">
        <f t="shared" si="13"/>
        <v>0</v>
      </c>
      <c r="H116" s="223">
        <f t="shared" si="13"/>
        <v>0</v>
      </c>
      <c r="I116" s="224">
        <f t="shared" si="13"/>
        <v>0</v>
      </c>
      <c r="J116" s="223">
        <f t="shared" si="12"/>
        <v>0</v>
      </c>
      <c r="K116" s="224">
        <f t="shared" si="12"/>
        <v>0</v>
      </c>
      <c r="L116" s="345"/>
      <c r="M116" s="352"/>
      <c r="N116" s="353"/>
      <c r="O116" s="346"/>
    </row>
    <row r="117" spans="1:15" ht="12.75">
      <c r="A117" s="344"/>
      <c r="B117" s="44">
        <v>7351</v>
      </c>
      <c r="C117" s="45" t="s">
        <v>326</v>
      </c>
      <c r="D117" s="242"/>
      <c r="E117" s="243"/>
      <c r="F117" s="242"/>
      <c r="G117" s="243"/>
      <c r="H117" s="242"/>
      <c r="I117" s="243"/>
      <c r="J117" s="244">
        <f t="shared" si="12"/>
        <v>0</v>
      </c>
      <c r="K117" s="245">
        <f t="shared" si="12"/>
        <v>0</v>
      </c>
      <c r="L117" s="345"/>
      <c r="M117" s="352"/>
      <c r="N117" s="353"/>
      <c r="O117" s="346"/>
    </row>
    <row r="118" spans="1:15" ht="12.75">
      <c r="A118" s="344"/>
      <c r="B118" s="44">
        <v>7351125</v>
      </c>
      <c r="C118" s="45" t="s">
        <v>278</v>
      </c>
      <c r="D118" s="242"/>
      <c r="E118" s="243"/>
      <c r="F118" s="242"/>
      <c r="G118" s="243"/>
      <c r="H118" s="242"/>
      <c r="I118" s="243"/>
      <c r="J118" s="244">
        <f t="shared" si="12"/>
        <v>0</v>
      </c>
      <c r="K118" s="245">
        <f t="shared" si="12"/>
        <v>0</v>
      </c>
      <c r="L118" s="345"/>
      <c r="M118" s="352"/>
      <c r="N118" s="353"/>
      <c r="O118" s="346"/>
    </row>
    <row r="119" spans="1:15" ht="12.75">
      <c r="A119" s="344"/>
      <c r="B119" s="44">
        <v>7352</v>
      </c>
      <c r="C119" s="45" t="s">
        <v>325</v>
      </c>
      <c r="D119" s="242"/>
      <c r="E119" s="243"/>
      <c r="F119" s="242"/>
      <c r="G119" s="243"/>
      <c r="H119" s="242"/>
      <c r="I119" s="243"/>
      <c r="J119" s="244">
        <f aca="true" t="shared" si="14" ref="J119:J125">D119+F119+H119</f>
        <v>0</v>
      </c>
      <c r="K119" s="245">
        <f aca="true" t="shared" si="15" ref="K119:K125">E119+G119+I119</f>
        <v>0</v>
      </c>
      <c r="L119" s="345"/>
      <c r="M119" s="352"/>
      <c r="N119" s="353"/>
      <c r="O119" s="346"/>
    </row>
    <row r="120" spans="1:15" ht="12.75">
      <c r="A120" s="344"/>
      <c r="B120" s="44">
        <v>7352121</v>
      </c>
      <c r="C120" s="45" t="s">
        <v>275</v>
      </c>
      <c r="D120" s="240"/>
      <c r="E120" s="608"/>
      <c r="F120" s="242"/>
      <c r="G120" s="243"/>
      <c r="H120" s="240"/>
      <c r="I120" s="608"/>
      <c r="J120" s="244">
        <f t="shared" si="14"/>
        <v>0</v>
      </c>
      <c r="K120" s="245">
        <f t="shared" si="15"/>
        <v>0</v>
      </c>
      <c r="L120" s="345"/>
      <c r="M120" s="352"/>
      <c r="N120" s="353"/>
      <c r="O120" s="346"/>
    </row>
    <row r="121" spans="1:15" ht="12.75">
      <c r="A121" s="344"/>
      <c r="B121" s="44">
        <v>7352122</v>
      </c>
      <c r="C121" s="45" t="s">
        <v>276</v>
      </c>
      <c r="D121" s="240"/>
      <c r="E121" s="608"/>
      <c r="F121" s="242"/>
      <c r="G121" s="243"/>
      <c r="H121" s="240"/>
      <c r="I121" s="608"/>
      <c r="J121" s="244">
        <f t="shared" si="14"/>
        <v>0</v>
      </c>
      <c r="K121" s="245">
        <f t="shared" si="15"/>
        <v>0</v>
      </c>
      <c r="L121" s="345"/>
      <c r="M121" s="352"/>
      <c r="N121" s="353"/>
      <c r="O121" s="346"/>
    </row>
    <row r="122" spans="1:15" ht="12.75">
      <c r="A122" s="344"/>
      <c r="B122" s="44">
        <v>7352282</v>
      </c>
      <c r="C122" s="45" t="s">
        <v>337</v>
      </c>
      <c r="D122" s="240"/>
      <c r="E122" s="608"/>
      <c r="F122" s="242"/>
      <c r="G122" s="243"/>
      <c r="H122" s="240"/>
      <c r="I122" s="608"/>
      <c r="J122" s="244">
        <f t="shared" si="14"/>
        <v>0</v>
      </c>
      <c r="K122" s="245">
        <f t="shared" si="15"/>
        <v>0</v>
      </c>
      <c r="L122" s="345"/>
      <c r="M122" s="352"/>
      <c r="N122" s="353"/>
      <c r="O122" s="346"/>
    </row>
    <row r="123" spans="1:15" ht="12.75">
      <c r="A123" s="627"/>
      <c r="B123" s="44">
        <v>7353</v>
      </c>
      <c r="C123" s="45" t="s">
        <v>279</v>
      </c>
      <c r="D123" s="242"/>
      <c r="E123" s="243"/>
      <c r="F123" s="242"/>
      <c r="G123" s="243"/>
      <c r="H123" s="242"/>
      <c r="I123" s="243"/>
      <c r="J123" s="244">
        <f t="shared" si="14"/>
        <v>0</v>
      </c>
      <c r="K123" s="245">
        <f t="shared" si="15"/>
        <v>0</v>
      </c>
      <c r="L123" s="345"/>
      <c r="M123" s="352"/>
      <c r="N123" s="353"/>
      <c r="O123" s="346"/>
    </row>
    <row r="124" spans="1:15" ht="12.75">
      <c r="A124" s="344"/>
      <c r="B124" s="44">
        <v>73532</v>
      </c>
      <c r="C124" s="45" t="s">
        <v>277</v>
      </c>
      <c r="D124" s="240"/>
      <c r="E124" s="608"/>
      <c r="F124" s="242"/>
      <c r="G124" s="243"/>
      <c r="H124" s="240"/>
      <c r="I124" s="608"/>
      <c r="J124" s="244">
        <f t="shared" si="14"/>
        <v>0</v>
      </c>
      <c r="K124" s="245">
        <f t="shared" si="15"/>
        <v>0</v>
      </c>
      <c r="L124" s="345"/>
      <c r="M124" s="352"/>
      <c r="N124" s="353"/>
      <c r="O124" s="346"/>
    </row>
    <row r="125" spans="1:15" ht="12.75">
      <c r="A125" s="344"/>
      <c r="B125" s="44">
        <v>7358</v>
      </c>
      <c r="C125" s="45" t="s">
        <v>280</v>
      </c>
      <c r="D125" s="242"/>
      <c r="E125" s="243"/>
      <c r="F125" s="242"/>
      <c r="G125" s="243"/>
      <c r="H125" s="242"/>
      <c r="I125" s="243"/>
      <c r="J125" s="244">
        <f t="shared" si="14"/>
        <v>0</v>
      </c>
      <c r="K125" s="245">
        <f t="shared" si="15"/>
        <v>0</v>
      </c>
      <c r="L125" s="345"/>
      <c r="M125" s="352"/>
      <c r="N125" s="353"/>
      <c r="O125" s="346"/>
    </row>
    <row r="126" spans="1:15" ht="12.75">
      <c r="A126" s="344"/>
      <c r="B126" s="271">
        <v>738</v>
      </c>
      <c r="C126" s="606" t="s">
        <v>37</v>
      </c>
      <c r="D126" s="291"/>
      <c r="E126" s="296"/>
      <c r="F126" s="291"/>
      <c r="G126" s="296"/>
      <c r="H126" s="291"/>
      <c r="I126" s="296"/>
      <c r="J126" s="223">
        <f>D126+F126+H126</f>
        <v>0</v>
      </c>
      <c r="K126" s="224">
        <f>E126+G126+I126</f>
        <v>0</v>
      </c>
      <c r="L126" s="345"/>
      <c r="M126" s="607"/>
      <c r="N126" s="365"/>
      <c r="O126" s="346"/>
    </row>
    <row r="127" spans="1:15" s="509" customFormat="1" ht="12.75">
      <c r="A127" s="502"/>
      <c r="B127" s="503"/>
      <c r="C127" s="46" t="s">
        <v>38</v>
      </c>
      <c r="D127" s="504">
        <f aca="true" t="shared" si="16" ref="D127:I127">SUM(D128:D138)</f>
        <v>0</v>
      </c>
      <c r="E127" s="505">
        <f t="shared" si="16"/>
        <v>0</v>
      </c>
      <c r="F127" s="504">
        <f t="shared" si="16"/>
        <v>0</v>
      </c>
      <c r="G127" s="505">
        <f t="shared" si="16"/>
        <v>0</v>
      </c>
      <c r="H127" s="504">
        <f t="shared" si="16"/>
        <v>0</v>
      </c>
      <c r="I127" s="505">
        <f t="shared" si="16"/>
        <v>0</v>
      </c>
      <c r="J127" s="512">
        <f>D127+F127+H127</f>
        <v>0</v>
      </c>
      <c r="K127" s="513">
        <f>E127+G127+I127</f>
        <v>0</v>
      </c>
      <c r="L127" s="506"/>
      <c r="M127" s="510"/>
      <c r="N127" s="511"/>
      <c r="O127" s="508"/>
    </row>
    <row r="128" spans="1:15" ht="12.75">
      <c r="A128" s="344"/>
      <c r="B128" s="271">
        <v>70</v>
      </c>
      <c r="C128" s="272" t="s">
        <v>148</v>
      </c>
      <c r="D128" s="291"/>
      <c r="E128" s="296"/>
      <c r="F128" s="291"/>
      <c r="G128" s="296"/>
      <c r="H128" s="291"/>
      <c r="I128" s="296"/>
      <c r="J128" s="223">
        <f aca="true" t="shared" si="17" ref="J128:K141">D128+F128+H128</f>
        <v>0</v>
      </c>
      <c r="K128" s="224">
        <f>E128+G128+I128</f>
        <v>0</v>
      </c>
      <c r="L128" s="345"/>
      <c r="M128" s="352"/>
      <c r="N128" s="353"/>
      <c r="O128" s="346"/>
    </row>
    <row r="129" spans="1:15" ht="12.75">
      <c r="A129" s="344"/>
      <c r="B129" s="271">
        <v>71</v>
      </c>
      <c r="C129" s="272" t="s">
        <v>118</v>
      </c>
      <c r="D129" s="291"/>
      <c r="E129" s="296"/>
      <c r="F129" s="291"/>
      <c r="G129" s="296"/>
      <c r="H129" s="291"/>
      <c r="I129" s="296"/>
      <c r="J129" s="223">
        <f t="shared" si="17"/>
        <v>0</v>
      </c>
      <c r="K129" s="224">
        <f>E129+G129+I129</f>
        <v>0</v>
      </c>
      <c r="L129" s="345"/>
      <c r="M129" s="352"/>
      <c r="N129" s="353"/>
      <c r="O129" s="346"/>
    </row>
    <row r="130" spans="1:15" ht="12.75">
      <c r="A130" s="344"/>
      <c r="B130" s="271">
        <v>72</v>
      </c>
      <c r="C130" s="272" t="s">
        <v>94</v>
      </c>
      <c r="D130" s="291"/>
      <c r="E130" s="296"/>
      <c r="F130" s="291"/>
      <c r="G130" s="296"/>
      <c r="H130" s="291"/>
      <c r="I130" s="296"/>
      <c r="J130" s="223">
        <f t="shared" si="17"/>
        <v>0</v>
      </c>
      <c r="K130" s="224">
        <f>E130+G130+I130</f>
        <v>0</v>
      </c>
      <c r="L130" s="345"/>
      <c r="M130" s="352"/>
      <c r="N130" s="353"/>
      <c r="O130" s="346"/>
    </row>
    <row r="131" spans="1:15" ht="12.75">
      <c r="A131" s="344"/>
      <c r="B131" s="271">
        <v>74</v>
      </c>
      <c r="C131" s="272" t="s">
        <v>95</v>
      </c>
      <c r="D131" s="291"/>
      <c r="E131" s="296"/>
      <c r="F131" s="291"/>
      <c r="G131" s="296"/>
      <c r="H131" s="291"/>
      <c r="I131" s="296"/>
      <c r="J131" s="223">
        <f t="shared" si="17"/>
        <v>0</v>
      </c>
      <c r="K131" s="224">
        <f>E131+G131+I131</f>
        <v>0</v>
      </c>
      <c r="L131" s="345"/>
      <c r="M131" s="356"/>
      <c r="N131" s="357"/>
      <c r="O131" s="346"/>
    </row>
    <row r="132" spans="1:13" ht="12.75">
      <c r="A132" s="344"/>
      <c r="B132" s="271">
        <v>75</v>
      </c>
      <c r="C132" s="272" t="s">
        <v>96</v>
      </c>
      <c r="D132" s="291"/>
      <c r="E132" s="296"/>
      <c r="F132" s="291"/>
      <c r="G132" s="296"/>
      <c r="H132" s="291"/>
      <c r="I132" s="296"/>
      <c r="J132" s="223">
        <f t="shared" si="17"/>
        <v>0</v>
      </c>
      <c r="K132" s="224">
        <f>E132+G132+I132</f>
        <v>0</v>
      </c>
      <c r="L132" s="345"/>
      <c r="M132" s="358"/>
    </row>
    <row r="133" spans="1:13" ht="12.75">
      <c r="A133" s="344"/>
      <c r="B133" s="271">
        <v>603</v>
      </c>
      <c r="C133" s="272" t="s">
        <v>97</v>
      </c>
      <c r="D133" s="319"/>
      <c r="E133" s="290"/>
      <c r="F133" s="319"/>
      <c r="G133" s="290"/>
      <c r="H133" s="319"/>
      <c r="I133" s="290"/>
      <c r="J133" s="223">
        <f t="shared" si="17"/>
        <v>0</v>
      </c>
      <c r="K133" s="224">
        <f t="shared" si="17"/>
        <v>0</v>
      </c>
      <c r="L133" s="345"/>
      <c r="M133" s="358"/>
    </row>
    <row r="134" spans="1:13" ht="12.75">
      <c r="A134" s="344"/>
      <c r="B134" s="271" t="s">
        <v>189</v>
      </c>
      <c r="C134" s="272" t="s">
        <v>281</v>
      </c>
      <c r="D134" s="319"/>
      <c r="E134" s="290"/>
      <c r="F134" s="319"/>
      <c r="G134" s="290"/>
      <c r="H134" s="319"/>
      <c r="I134" s="290"/>
      <c r="J134" s="223">
        <f t="shared" si="17"/>
        <v>0</v>
      </c>
      <c r="K134" s="224">
        <f t="shared" si="17"/>
        <v>0</v>
      </c>
      <c r="L134" s="345"/>
      <c r="M134" s="358"/>
    </row>
    <row r="135" spans="1:13" ht="12.75">
      <c r="A135" s="344"/>
      <c r="B135" s="271" t="s">
        <v>190</v>
      </c>
      <c r="C135" s="272" t="s">
        <v>191</v>
      </c>
      <c r="D135" s="319"/>
      <c r="E135" s="290"/>
      <c r="F135" s="319"/>
      <c r="G135" s="290"/>
      <c r="H135" s="319"/>
      <c r="I135" s="290"/>
      <c r="J135" s="223">
        <f t="shared" si="17"/>
        <v>0</v>
      </c>
      <c r="K135" s="224">
        <f t="shared" si="17"/>
        <v>0</v>
      </c>
      <c r="L135" s="345"/>
      <c r="M135" s="358"/>
    </row>
    <row r="136" spans="1:13" ht="12.75">
      <c r="A136" s="344"/>
      <c r="B136" s="271" t="s">
        <v>102</v>
      </c>
      <c r="C136" s="272" t="s">
        <v>192</v>
      </c>
      <c r="D136" s="319"/>
      <c r="E136" s="290"/>
      <c r="F136" s="319"/>
      <c r="G136" s="290"/>
      <c r="H136" s="319"/>
      <c r="I136" s="290"/>
      <c r="J136" s="223">
        <f t="shared" si="17"/>
        <v>0</v>
      </c>
      <c r="K136" s="224">
        <f t="shared" si="17"/>
        <v>0</v>
      </c>
      <c r="L136" s="345"/>
      <c r="M136" s="358"/>
    </row>
    <row r="137" spans="1:13" ht="12.75">
      <c r="A137" s="344"/>
      <c r="B137" s="271">
        <v>6489</v>
      </c>
      <c r="C137" s="272" t="s">
        <v>104</v>
      </c>
      <c r="D137" s="319"/>
      <c r="E137" s="290"/>
      <c r="F137" s="319"/>
      <c r="G137" s="290"/>
      <c r="H137" s="319"/>
      <c r="I137" s="290"/>
      <c r="J137" s="223">
        <f t="shared" si="17"/>
        <v>0</v>
      </c>
      <c r="K137" s="224">
        <f t="shared" si="17"/>
        <v>0</v>
      </c>
      <c r="L137" s="345"/>
      <c r="M137" s="358"/>
    </row>
    <row r="138" spans="1:13" ht="12.75">
      <c r="A138" s="344"/>
      <c r="B138" s="271">
        <v>6611</v>
      </c>
      <c r="C138" s="272" t="s">
        <v>137</v>
      </c>
      <c r="D138" s="319"/>
      <c r="E138" s="290"/>
      <c r="F138" s="319"/>
      <c r="G138" s="290"/>
      <c r="H138" s="319"/>
      <c r="I138" s="290"/>
      <c r="J138" s="223">
        <f t="shared" si="17"/>
        <v>0</v>
      </c>
      <c r="K138" s="224">
        <f t="shared" si="17"/>
        <v>0</v>
      </c>
      <c r="L138" s="345"/>
      <c r="M138" s="358"/>
    </row>
    <row r="139" spans="1:13" s="509" customFormat="1" ht="12.75">
      <c r="A139" s="502"/>
      <c r="B139" s="503"/>
      <c r="C139" s="47" t="s">
        <v>193</v>
      </c>
      <c r="D139" s="504">
        <f aca="true" t="shared" si="18" ref="D139:I139">SUM(D140:D155)-D152-D153</f>
        <v>0</v>
      </c>
      <c r="E139" s="505">
        <f t="shared" si="18"/>
        <v>0</v>
      </c>
      <c r="F139" s="504">
        <f t="shared" si="18"/>
        <v>0</v>
      </c>
      <c r="G139" s="505">
        <f t="shared" si="18"/>
        <v>0</v>
      </c>
      <c r="H139" s="504">
        <f t="shared" si="18"/>
        <v>0</v>
      </c>
      <c r="I139" s="505">
        <f t="shared" si="18"/>
        <v>0</v>
      </c>
      <c r="J139" s="512">
        <f>D139+F139+H139</f>
        <v>0</v>
      </c>
      <c r="K139" s="513">
        <f t="shared" si="17"/>
        <v>0</v>
      </c>
      <c r="L139" s="506"/>
      <c r="M139" s="514"/>
    </row>
    <row r="140" spans="1:13" ht="12.75">
      <c r="A140" s="344"/>
      <c r="B140" s="271">
        <v>76</v>
      </c>
      <c r="C140" s="272" t="s">
        <v>105</v>
      </c>
      <c r="D140" s="291"/>
      <c r="E140" s="296"/>
      <c r="F140" s="291"/>
      <c r="G140" s="296"/>
      <c r="H140" s="291"/>
      <c r="I140" s="296"/>
      <c r="J140" s="223">
        <f>D140+F140+H140</f>
        <v>0</v>
      </c>
      <c r="K140" s="224">
        <f t="shared" si="17"/>
        <v>0</v>
      </c>
      <c r="L140" s="345"/>
      <c r="M140" s="358"/>
    </row>
    <row r="141" spans="1:13" ht="12.75">
      <c r="A141" s="344"/>
      <c r="B141" s="271">
        <v>771</v>
      </c>
      <c r="C141" s="273" t="s">
        <v>107</v>
      </c>
      <c r="D141" s="291"/>
      <c r="E141" s="296"/>
      <c r="F141" s="291"/>
      <c r="G141" s="296"/>
      <c r="H141" s="291"/>
      <c r="I141" s="296"/>
      <c r="J141" s="223">
        <f aca="true" t="shared" si="19" ref="J141:K155">D141+F141+H141</f>
        <v>0</v>
      </c>
      <c r="K141" s="224">
        <f t="shared" si="17"/>
        <v>0</v>
      </c>
      <c r="L141" s="345"/>
      <c r="M141" s="358"/>
    </row>
    <row r="142" spans="1:13" ht="25.5">
      <c r="A142" s="344"/>
      <c r="B142" s="271">
        <v>773</v>
      </c>
      <c r="C142" s="273" t="s">
        <v>108</v>
      </c>
      <c r="D142" s="291"/>
      <c r="E142" s="296"/>
      <c r="F142" s="291"/>
      <c r="G142" s="296"/>
      <c r="H142" s="291"/>
      <c r="I142" s="296"/>
      <c r="J142" s="223">
        <f t="shared" si="19"/>
        <v>0</v>
      </c>
      <c r="K142" s="224">
        <f t="shared" si="19"/>
        <v>0</v>
      </c>
      <c r="L142" s="345"/>
      <c r="M142" s="358"/>
    </row>
    <row r="143" spans="1:13" ht="12.75">
      <c r="A143" s="344"/>
      <c r="B143" s="271">
        <v>775</v>
      </c>
      <c r="C143" s="273" t="s">
        <v>240</v>
      </c>
      <c r="D143" s="291"/>
      <c r="E143" s="296"/>
      <c r="F143" s="291"/>
      <c r="G143" s="296"/>
      <c r="H143" s="291"/>
      <c r="I143" s="296"/>
      <c r="J143" s="223">
        <f t="shared" si="19"/>
        <v>0</v>
      </c>
      <c r="K143" s="224">
        <f t="shared" si="19"/>
        <v>0</v>
      </c>
      <c r="L143" s="345"/>
      <c r="M143" s="358"/>
    </row>
    <row r="144" spans="1:13" ht="12.75">
      <c r="A144" s="344"/>
      <c r="B144" s="271">
        <v>777</v>
      </c>
      <c r="C144" s="273" t="s">
        <v>194</v>
      </c>
      <c r="D144" s="291"/>
      <c r="E144" s="296"/>
      <c r="F144" s="291"/>
      <c r="G144" s="296"/>
      <c r="H144" s="291"/>
      <c r="I144" s="296"/>
      <c r="J144" s="223">
        <f t="shared" si="19"/>
        <v>0</v>
      </c>
      <c r="K144" s="224">
        <f t="shared" si="19"/>
        <v>0</v>
      </c>
      <c r="L144" s="345"/>
      <c r="M144" s="358"/>
    </row>
    <row r="145" spans="1:13" ht="12.75">
      <c r="A145" s="344"/>
      <c r="B145" s="274">
        <v>778</v>
      </c>
      <c r="C145" s="273" t="s">
        <v>241</v>
      </c>
      <c r="D145" s="291"/>
      <c r="E145" s="296"/>
      <c r="F145" s="291"/>
      <c r="G145" s="296"/>
      <c r="H145" s="291"/>
      <c r="I145" s="296"/>
      <c r="J145" s="223">
        <f t="shared" si="19"/>
        <v>0</v>
      </c>
      <c r="K145" s="224">
        <f t="shared" si="19"/>
        <v>0</v>
      </c>
      <c r="L145" s="345"/>
      <c r="M145" s="358"/>
    </row>
    <row r="146" spans="1:13" ht="12.75">
      <c r="A146" s="344"/>
      <c r="B146" s="274">
        <v>7811</v>
      </c>
      <c r="C146" s="273" t="s">
        <v>110</v>
      </c>
      <c r="D146" s="291"/>
      <c r="E146" s="296"/>
      <c r="F146" s="291"/>
      <c r="G146" s="296"/>
      <c r="H146" s="291"/>
      <c r="I146" s="296"/>
      <c r="J146" s="223">
        <f t="shared" si="19"/>
        <v>0</v>
      </c>
      <c r="K146" s="224">
        <f t="shared" si="19"/>
        <v>0</v>
      </c>
      <c r="L146" s="345"/>
      <c r="M146" s="358"/>
    </row>
    <row r="147" spans="1:13" ht="12.75">
      <c r="A147" s="344"/>
      <c r="B147" s="274">
        <v>7815</v>
      </c>
      <c r="C147" s="273" t="s">
        <v>111</v>
      </c>
      <c r="D147" s="291"/>
      <c r="E147" s="296"/>
      <c r="F147" s="291"/>
      <c r="G147" s="296"/>
      <c r="H147" s="291"/>
      <c r="I147" s="296"/>
      <c r="J147" s="223">
        <f t="shared" si="19"/>
        <v>0</v>
      </c>
      <c r="K147" s="224">
        <f t="shared" si="19"/>
        <v>0</v>
      </c>
      <c r="L147" s="345"/>
      <c r="M147" s="358"/>
    </row>
    <row r="148" spans="1:13" ht="12.75">
      <c r="A148" s="344"/>
      <c r="B148" s="274">
        <v>7816</v>
      </c>
      <c r="C148" s="273" t="s">
        <v>112</v>
      </c>
      <c r="D148" s="291"/>
      <c r="E148" s="296"/>
      <c r="F148" s="291"/>
      <c r="G148" s="296"/>
      <c r="H148" s="291"/>
      <c r="I148" s="296"/>
      <c r="J148" s="223">
        <f t="shared" si="19"/>
        <v>0</v>
      </c>
      <c r="K148" s="224">
        <f t="shared" si="19"/>
        <v>0</v>
      </c>
      <c r="L148" s="345"/>
      <c r="M148" s="358"/>
    </row>
    <row r="149" spans="1:13" ht="12.75">
      <c r="A149" s="344"/>
      <c r="B149" s="274">
        <v>7817</v>
      </c>
      <c r="C149" s="273" t="s">
        <v>113</v>
      </c>
      <c r="D149" s="291"/>
      <c r="E149" s="296"/>
      <c r="F149" s="291"/>
      <c r="G149" s="296"/>
      <c r="H149" s="291"/>
      <c r="I149" s="296"/>
      <c r="J149" s="223">
        <f t="shared" si="19"/>
        <v>0</v>
      </c>
      <c r="K149" s="224">
        <f t="shared" si="19"/>
        <v>0</v>
      </c>
      <c r="L149" s="345"/>
      <c r="M149" s="358"/>
    </row>
    <row r="150" spans="1:13" ht="12.75">
      <c r="A150" s="344"/>
      <c r="B150" s="274">
        <v>786</v>
      </c>
      <c r="C150" s="273" t="s">
        <v>114</v>
      </c>
      <c r="D150" s="291"/>
      <c r="E150" s="296"/>
      <c r="F150" s="291"/>
      <c r="G150" s="296"/>
      <c r="H150" s="291"/>
      <c r="I150" s="296"/>
      <c r="J150" s="223">
        <f t="shared" si="19"/>
        <v>0</v>
      </c>
      <c r="K150" s="224">
        <f t="shared" si="19"/>
        <v>0</v>
      </c>
      <c r="L150" s="345"/>
      <c r="M150" s="358"/>
    </row>
    <row r="151" spans="1:13" ht="12.75">
      <c r="A151" s="344"/>
      <c r="B151" s="274">
        <v>787</v>
      </c>
      <c r="C151" s="273" t="s">
        <v>242</v>
      </c>
      <c r="D151" s="291"/>
      <c r="E151" s="296"/>
      <c r="F151" s="291"/>
      <c r="G151" s="296"/>
      <c r="H151" s="291"/>
      <c r="I151" s="296"/>
      <c r="J151" s="223">
        <f t="shared" si="19"/>
        <v>0</v>
      </c>
      <c r="K151" s="224">
        <f t="shared" si="19"/>
        <v>0</v>
      </c>
      <c r="L151" s="345"/>
      <c r="M151" s="358"/>
    </row>
    <row r="152" spans="1:13" ht="25.5">
      <c r="A152" s="344"/>
      <c r="B152" s="275">
        <v>78741</v>
      </c>
      <c r="C152" s="276" t="s">
        <v>39</v>
      </c>
      <c r="D152" s="242"/>
      <c r="E152" s="243"/>
      <c r="F152" s="242"/>
      <c r="G152" s="243"/>
      <c r="H152" s="242"/>
      <c r="I152" s="243"/>
      <c r="J152" s="244">
        <f t="shared" si="19"/>
        <v>0</v>
      </c>
      <c r="K152" s="245">
        <f t="shared" si="19"/>
        <v>0</v>
      </c>
      <c r="L152" s="345"/>
      <c r="M152" s="358"/>
    </row>
    <row r="153" spans="1:13" ht="12.75">
      <c r="A153" s="344"/>
      <c r="B153" s="275">
        <v>78742</v>
      </c>
      <c r="C153" s="45" t="s">
        <v>40</v>
      </c>
      <c r="D153" s="242"/>
      <c r="E153" s="243"/>
      <c r="F153" s="242"/>
      <c r="G153" s="243"/>
      <c r="H153" s="242"/>
      <c r="I153" s="243"/>
      <c r="J153" s="244">
        <f t="shared" si="19"/>
        <v>0</v>
      </c>
      <c r="K153" s="245">
        <f t="shared" si="19"/>
        <v>0</v>
      </c>
      <c r="L153" s="345"/>
      <c r="M153" s="358"/>
    </row>
    <row r="154" spans="1:13" ht="12.75">
      <c r="A154" s="344"/>
      <c r="B154" s="274">
        <v>789</v>
      </c>
      <c r="C154" s="440" t="s">
        <v>338</v>
      </c>
      <c r="D154" s="291"/>
      <c r="E154" s="296"/>
      <c r="F154" s="291"/>
      <c r="G154" s="296"/>
      <c r="H154" s="291"/>
      <c r="I154" s="296"/>
      <c r="J154" s="223">
        <f t="shared" si="19"/>
        <v>0</v>
      </c>
      <c r="K154" s="224">
        <f t="shared" si="19"/>
        <v>0</v>
      </c>
      <c r="L154" s="345"/>
      <c r="M154" s="358"/>
    </row>
    <row r="155" spans="1:13" ht="13.5" thickBot="1">
      <c r="A155" s="344"/>
      <c r="B155" s="274">
        <v>79</v>
      </c>
      <c r="C155" s="277" t="s">
        <v>115</v>
      </c>
      <c r="D155" s="308"/>
      <c r="E155" s="309"/>
      <c r="F155" s="308"/>
      <c r="G155" s="309"/>
      <c r="H155" s="308"/>
      <c r="I155" s="309"/>
      <c r="J155" s="218">
        <f t="shared" si="19"/>
        <v>0</v>
      </c>
      <c r="K155" s="219">
        <f t="shared" si="19"/>
        <v>0</v>
      </c>
      <c r="L155" s="345"/>
      <c r="M155" s="358"/>
    </row>
    <row r="156" spans="1:13" ht="13.5" thickBot="1">
      <c r="A156" s="344"/>
      <c r="B156" s="278"/>
      <c r="C156" s="279" t="s">
        <v>41</v>
      </c>
      <c r="D156" s="225">
        <f>D114+D127+D139</f>
        <v>0</v>
      </c>
      <c r="E156" s="226">
        <f aca="true" t="shared" si="20" ref="E156:K156">E114+E127+E139</f>
        <v>0</v>
      </c>
      <c r="F156" s="227">
        <f t="shared" si="20"/>
        <v>0</v>
      </c>
      <c r="G156" s="228">
        <f t="shared" si="20"/>
        <v>0</v>
      </c>
      <c r="H156" s="227">
        <f t="shared" si="20"/>
        <v>0</v>
      </c>
      <c r="I156" s="228">
        <f t="shared" si="20"/>
        <v>0</v>
      </c>
      <c r="J156" s="227">
        <f t="shared" si="20"/>
        <v>0</v>
      </c>
      <c r="K156" s="228">
        <f t="shared" si="20"/>
        <v>0</v>
      </c>
      <c r="L156" s="345"/>
      <c r="M156" s="359"/>
    </row>
    <row r="157" spans="1:13" ht="13.5" thickBot="1">
      <c r="A157" s="344"/>
      <c r="B157" s="265"/>
      <c r="C157" s="193" t="s">
        <v>135</v>
      </c>
      <c r="D157" s="225">
        <f aca="true" t="shared" si="21" ref="D157:I157">IF(D156&gt;D107,,-D156+D107)</f>
        <v>0</v>
      </c>
      <c r="E157" s="226">
        <f t="shared" si="21"/>
        <v>0</v>
      </c>
      <c r="F157" s="227">
        <f t="shared" si="21"/>
        <v>0</v>
      </c>
      <c r="G157" s="228">
        <f t="shared" si="21"/>
        <v>0</v>
      </c>
      <c r="H157" s="227">
        <f t="shared" si="21"/>
        <v>0</v>
      </c>
      <c r="I157" s="228">
        <f t="shared" si="21"/>
        <v>0</v>
      </c>
      <c r="J157" s="321">
        <f>IF((D107+F107+H107)&lt;(D156+F156+H156),0,D107+F107+H107-D156-F156-H156)</f>
        <v>0</v>
      </c>
      <c r="K157" s="322">
        <f>IF((E107+G107+I107)&lt;(E156+G156+I156),0,E107+G107+I107-E156-G156-I156)</f>
        <v>0</v>
      </c>
      <c r="L157" s="345"/>
      <c r="M157" s="359"/>
    </row>
    <row r="158" spans="1:13" ht="13.5" thickBot="1">
      <c r="A158" s="344"/>
      <c r="B158" s="269"/>
      <c r="C158" s="193" t="s">
        <v>136</v>
      </c>
      <c r="D158" s="225">
        <f>D156+D157</f>
        <v>0</v>
      </c>
      <c r="E158" s="226">
        <f aca="true" t="shared" si="22" ref="E158:K158">E156+E157</f>
        <v>0</v>
      </c>
      <c r="F158" s="227">
        <f t="shared" si="22"/>
        <v>0</v>
      </c>
      <c r="G158" s="228">
        <f t="shared" si="22"/>
        <v>0</v>
      </c>
      <c r="H158" s="227">
        <f t="shared" si="22"/>
        <v>0</v>
      </c>
      <c r="I158" s="228">
        <f t="shared" si="22"/>
        <v>0</v>
      </c>
      <c r="J158" s="227">
        <f t="shared" si="22"/>
        <v>0</v>
      </c>
      <c r="K158" s="228">
        <f t="shared" si="22"/>
        <v>0</v>
      </c>
      <c r="L158" s="345"/>
      <c r="M158" s="359"/>
    </row>
    <row r="159" spans="1:13" s="346" customFormat="1" ht="13.5" thickBot="1">
      <c r="A159" s="344"/>
      <c r="B159" s="280"/>
      <c r="C159" s="281"/>
      <c r="D159" s="281"/>
      <c r="E159" s="281"/>
      <c r="F159" s="33"/>
      <c r="G159" s="33"/>
      <c r="H159" s="33"/>
      <c r="I159" s="33"/>
      <c r="J159" s="33"/>
      <c r="K159" s="33"/>
      <c r="L159" s="345"/>
      <c r="M159" s="359"/>
    </row>
    <row r="160" spans="1:13" ht="12.75">
      <c r="A160" s="344"/>
      <c r="B160" s="280"/>
      <c r="C160" s="255" t="s">
        <v>209</v>
      </c>
      <c r="D160" s="323"/>
      <c r="E160" s="324"/>
      <c r="F160" s="323"/>
      <c r="G160" s="324"/>
      <c r="H160" s="323"/>
      <c r="I160" s="324"/>
      <c r="J160" s="325">
        <f>D160+F160+H160</f>
        <v>0</v>
      </c>
      <c r="K160" s="326">
        <f>E160+G160+I160</f>
        <v>0</v>
      </c>
      <c r="L160" s="345"/>
      <c r="M160" s="359"/>
    </row>
    <row r="161" spans="1:13" ht="13.5" thickBot="1">
      <c r="A161" s="344"/>
      <c r="B161" s="280"/>
      <c r="C161" s="256" t="s">
        <v>210</v>
      </c>
      <c r="D161" s="327"/>
      <c r="E161" s="328"/>
      <c r="F161" s="327"/>
      <c r="G161" s="328"/>
      <c r="H161" s="327"/>
      <c r="I161" s="328"/>
      <c r="J161" s="220">
        <f>D161+F161+H161</f>
        <v>0</v>
      </c>
      <c r="K161" s="221">
        <f>E161+G161+I161</f>
        <v>0</v>
      </c>
      <c r="L161" s="345"/>
      <c r="M161" s="359"/>
    </row>
    <row r="162" spans="1:13" s="346" customFormat="1" ht="13.5" thickBot="1">
      <c r="A162" s="360"/>
      <c r="B162" s="361"/>
      <c r="C162" s="362"/>
      <c r="D162" s="362"/>
      <c r="E162" s="362"/>
      <c r="F162" s="363"/>
      <c r="G162" s="363"/>
      <c r="H162" s="363"/>
      <c r="I162" s="363"/>
      <c r="J162" s="363"/>
      <c r="K162" s="363"/>
      <c r="L162" s="364"/>
      <c r="M162" s="359"/>
    </row>
    <row r="163" spans="2:13" s="346" customFormat="1" ht="12.75">
      <c r="B163" s="365"/>
      <c r="C163" s="366"/>
      <c r="D163" s="367"/>
      <c r="E163" s="367"/>
      <c r="F163" s="353"/>
      <c r="G163" s="353"/>
      <c r="H163" s="353"/>
      <c r="I163" s="353"/>
      <c r="M163" s="359"/>
    </row>
    <row r="164" spans="2:13" s="346" customFormat="1" ht="12.75">
      <c r="B164" s="352"/>
      <c r="C164" s="366"/>
      <c r="D164" s="367"/>
      <c r="E164" s="367"/>
      <c r="F164" s="353"/>
      <c r="G164" s="353"/>
      <c r="H164" s="353"/>
      <c r="I164" s="353"/>
      <c r="M164" s="359"/>
    </row>
    <row r="165" spans="13:14" ht="12.75">
      <c r="M165" s="370"/>
      <c r="N165" s="346"/>
    </row>
    <row r="166" spans="13:14" ht="12.75">
      <c r="M166" s="48"/>
      <c r="N166" s="346"/>
    </row>
    <row r="167" spans="13:14" ht="12.75">
      <c r="M167" s="371"/>
      <c r="N167" s="346"/>
    </row>
    <row r="168" spans="13:14" ht="12.75">
      <c r="M168" s="372"/>
      <c r="N168" s="346"/>
    </row>
    <row r="169" spans="13:14" ht="12.75">
      <c r="M169" s="372"/>
      <c r="N169" s="346"/>
    </row>
    <row r="170" spans="13:14" ht="12.75">
      <c r="M170" s="372"/>
      <c r="N170" s="346"/>
    </row>
    <row r="171" spans="13:14" ht="12.75">
      <c r="M171" s="373"/>
      <c r="N171" s="346"/>
    </row>
    <row r="172" spans="13:14" ht="12.75">
      <c r="M172" s="372"/>
      <c r="N172" s="346"/>
    </row>
    <row r="173" spans="13:14" ht="12.75">
      <c r="M173" s="372"/>
      <c r="N173" s="346"/>
    </row>
    <row r="174" spans="3:14" ht="12.75">
      <c r="C174" s="374"/>
      <c r="D174" s="346"/>
      <c r="E174" s="346"/>
      <c r="F174" s="375"/>
      <c r="G174" s="49"/>
      <c r="H174" s="353"/>
      <c r="I174" s="353"/>
      <c r="N174" s="346"/>
    </row>
    <row r="175" spans="3:14" ht="12.75">
      <c r="C175" s="374"/>
      <c r="D175" s="346"/>
      <c r="E175" s="346"/>
      <c r="F175" s="375"/>
      <c r="G175" s="49"/>
      <c r="H175" s="353"/>
      <c r="I175" s="353"/>
      <c r="N175" s="346"/>
    </row>
    <row r="176" spans="3:14" ht="12.75">
      <c r="C176" s="374"/>
      <c r="D176" s="346"/>
      <c r="E176" s="346"/>
      <c r="F176" s="375"/>
      <c r="G176" s="49"/>
      <c r="H176" s="353"/>
      <c r="I176" s="353"/>
      <c r="N176" s="346"/>
    </row>
    <row r="177" spans="3:9" ht="12.75">
      <c r="C177" s="374"/>
      <c r="D177" s="346"/>
      <c r="E177" s="346"/>
      <c r="F177" s="376"/>
      <c r="G177" s="49"/>
      <c r="H177" s="353"/>
      <c r="I177" s="353"/>
    </row>
    <row r="178" spans="3:9" ht="12.75">
      <c r="C178" s="374"/>
      <c r="D178" s="346"/>
      <c r="E178" s="346"/>
      <c r="F178" s="375"/>
      <c r="G178" s="49"/>
      <c r="H178" s="353"/>
      <c r="I178" s="353"/>
    </row>
    <row r="179" spans="3:9" ht="12.75">
      <c r="C179" s="374"/>
      <c r="D179" s="346"/>
      <c r="E179" s="346"/>
      <c r="F179" s="375"/>
      <c r="G179" s="49"/>
      <c r="H179" s="353"/>
      <c r="I179" s="353"/>
    </row>
    <row r="180" spans="3:9" ht="12.75">
      <c r="C180" s="374"/>
      <c r="D180" s="346"/>
      <c r="E180" s="346"/>
      <c r="F180" s="375"/>
      <c r="G180" s="49"/>
      <c r="H180" s="353"/>
      <c r="I180" s="353"/>
    </row>
    <row r="181" spans="3:9" ht="12.75">
      <c r="C181" s="374"/>
      <c r="D181" s="346"/>
      <c r="E181" s="346"/>
      <c r="F181" s="375"/>
      <c r="G181" s="49"/>
      <c r="H181" s="353"/>
      <c r="I181" s="353"/>
    </row>
    <row r="182" spans="3:9" ht="12.75">
      <c r="C182" s="374"/>
      <c r="D182" s="346"/>
      <c r="E182" s="346"/>
      <c r="F182" s="375"/>
      <c r="G182" s="49"/>
      <c r="H182" s="353"/>
      <c r="I182" s="353"/>
    </row>
    <row r="183" spans="3:9" ht="12.75">
      <c r="C183" s="374"/>
      <c r="D183" s="346"/>
      <c r="E183" s="346"/>
      <c r="F183" s="375"/>
      <c r="G183" s="49"/>
      <c r="H183" s="353"/>
      <c r="I183" s="353"/>
    </row>
    <row r="184" spans="3:9" ht="12.75">
      <c r="C184" s="374"/>
      <c r="D184" s="346"/>
      <c r="E184" s="346"/>
      <c r="F184" s="375"/>
      <c r="G184" s="49"/>
      <c r="H184" s="353"/>
      <c r="I184" s="353"/>
    </row>
    <row r="185" spans="3:9" ht="12.75">
      <c r="C185" s="374"/>
      <c r="D185" s="346"/>
      <c r="E185" s="346"/>
      <c r="F185" s="375"/>
      <c r="G185" s="49"/>
      <c r="H185" s="353"/>
      <c r="I185" s="353"/>
    </row>
    <row r="186" spans="3:9" ht="12.75">
      <c r="C186" s="374"/>
      <c r="D186" s="346"/>
      <c r="E186" s="346"/>
      <c r="F186" s="375"/>
      <c r="G186" s="49"/>
      <c r="H186" s="353"/>
      <c r="I186" s="353"/>
    </row>
    <row r="187" spans="3:9" ht="12.75">
      <c r="C187" s="374"/>
      <c r="D187" s="346"/>
      <c r="E187" s="346"/>
      <c r="F187" s="375"/>
      <c r="G187" s="49"/>
      <c r="H187" s="353"/>
      <c r="I187" s="353"/>
    </row>
    <row r="188" spans="3:9" ht="12.75">
      <c r="C188" s="374"/>
      <c r="D188" s="346"/>
      <c r="E188" s="346"/>
      <c r="F188" s="375"/>
      <c r="G188" s="49"/>
      <c r="H188" s="353"/>
      <c r="I188" s="353"/>
    </row>
    <row r="189" spans="3:9" ht="12.75">
      <c r="C189" s="374"/>
      <c r="D189" s="346"/>
      <c r="E189" s="346"/>
      <c r="F189" s="377"/>
      <c r="G189" s="377"/>
      <c r="H189" s="353"/>
      <c r="I189" s="353"/>
    </row>
    <row r="190" spans="3:9" ht="12.75">
      <c r="C190" s="374"/>
      <c r="D190" s="346"/>
      <c r="E190" s="346"/>
      <c r="F190" s="377"/>
      <c r="G190" s="377"/>
      <c r="H190" s="353"/>
      <c r="I190" s="353"/>
    </row>
    <row r="191" spans="3:9" ht="12.75">
      <c r="C191" s="374"/>
      <c r="D191" s="346"/>
      <c r="E191" s="346"/>
      <c r="F191" s="377"/>
      <c r="G191" s="377"/>
      <c r="H191" s="353"/>
      <c r="I191" s="353"/>
    </row>
    <row r="192" spans="3:9" ht="12.75">
      <c r="C192" s="374"/>
      <c r="D192" s="346"/>
      <c r="E192" s="346"/>
      <c r="F192" s="377"/>
      <c r="G192" s="377"/>
      <c r="H192" s="353"/>
      <c r="I192" s="353"/>
    </row>
    <row r="193" spans="3:9" ht="12.75">
      <c r="C193" s="374"/>
      <c r="D193" s="346"/>
      <c r="E193" s="346"/>
      <c r="F193" s="377"/>
      <c r="G193" s="377"/>
      <c r="H193" s="353"/>
      <c r="I193" s="353"/>
    </row>
    <row r="194" spans="3:9" ht="12.75">
      <c r="C194" s="374"/>
      <c r="D194" s="346"/>
      <c r="E194" s="346"/>
      <c r="F194" s="377"/>
      <c r="G194" s="377"/>
      <c r="H194" s="353"/>
      <c r="I194" s="353"/>
    </row>
    <row r="195" spans="3:9" ht="12.75">
      <c r="C195" s="374"/>
      <c r="D195" s="346"/>
      <c r="E195" s="346"/>
      <c r="F195" s="376"/>
      <c r="G195" s="49"/>
      <c r="H195" s="353"/>
      <c r="I195" s="353"/>
    </row>
    <row r="196" spans="3:9" ht="12.75">
      <c r="C196" s="374"/>
      <c r="D196" s="346"/>
      <c r="E196" s="346"/>
      <c r="F196" s="50"/>
      <c r="G196" s="378"/>
      <c r="H196" s="353"/>
      <c r="I196" s="353"/>
    </row>
    <row r="197" spans="3:9" ht="12.75">
      <c r="C197" s="374"/>
      <c r="D197" s="346"/>
      <c r="E197" s="346"/>
      <c r="F197" s="352"/>
      <c r="G197" s="379"/>
      <c r="H197" s="353"/>
      <c r="I197" s="353"/>
    </row>
    <row r="198" spans="3:9" ht="12.75">
      <c r="C198" s="374"/>
      <c r="D198" s="346"/>
      <c r="E198" s="346"/>
      <c r="F198" s="352"/>
      <c r="G198" s="379"/>
      <c r="H198" s="353"/>
      <c r="I198" s="353"/>
    </row>
    <row r="199" spans="3:9" ht="12.75">
      <c r="C199" s="374"/>
      <c r="D199" s="346"/>
      <c r="E199" s="346"/>
      <c r="F199" s="352"/>
      <c r="G199" s="379"/>
      <c r="H199" s="353"/>
      <c r="I199" s="353"/>
    </row>
    <row r="200" spans="3:9" ht="12.75">
      <c r="C200" s="374"/>
      <c r="D200" s="346"/>
      <c r="E200" s="346"/>
      <c r="F200" s="352"/>
      <c r="G200" s="379"/>
      <c r="H200" s="353"/>
      <c r="I200" s="353"/>
    </row>
    <row r="201" spans="3:9" ht="12.75">
      <c r="C201" s="374"/>
      <c r="D201" s="346"/>
      <c r="E201" s="346"/>
      <c r="F201" s="352"/>
      <c r="G201" s="379"/>
      <c r="H201" s="353"/>
      <c r="I201" s="353"/>
    </row>
    <row r="202" spans="3:9" ht="12.75">
      <c r="C202" s="374"/>
      <c r="D202" s="346"/>
      <c r="E202" s="346"/>
      <c r="F202" s="51"/>
      <c r="G202" s="379"/>
      <c r="H202" s="353"/>
      <c r="I202" s="353"/>
    </row>
    <row r="203" spans="3:9" ht="12.75">
      <c r="C203" s="374"/>
      <c r="D203" s="346"/>
      <c r="E203" s="346"/>
      <c r="F203" s="50"/>
      <c r="G203" s="50"/>
      <c r="H203" s="353"/>
      <c r="I203" s="353"/>
    </row>
    <row r="204" spans="3:9" ht="12.75">
      <c r="C204" s="374"/>
      <c r="D204" s="346"/>
      <c r="E204" s="346"/>
      <c r="F204" s="352"/>
      <c r="G204" s="379"/>
      <c r="H204" s="353"/>
      <c r="I204" s="353"/>
    </row>
    <row r="205" spans="3:9" ht="12.75">
      <c r="C205" s="374"/>
      <c r="D205" s="346"/>
      <c r="E205" s="346"/>
      <c r="F205" s="352"/>
      <c r="G205" s="379"/>
      <c r="H205" s="353"/>
      <c r="I205" s="353"/>
    </row>
    <row r="206" spans="3:9" ht="12.75">
      <c r="C206" s="374"/>
      <c r="D206" s="346"/>
      <c r="E206" s="346"/>
      <c r="F206" s="352"/>
      <c r="G206" s="379"/>
      <c r="H206" s="353"/>
      <c r="I206" s="353"/>
    </row>
    <row r="207" spans="3:9" ht="12.75">
      <c r="C207" s="374"/>
      <c r="D207" s="346"/>
      <c r="E207" s="346"/>
      <c r="F207" s="352"/>
      <c r="G207" s="52"/>
      <c r="H207" s="353"/>
      <c r="I207" s="353"/>
    </row>
    <row r="208" spans="3:9" ht="12.75">
      <c r="C208" s="374"/>
      <c r="D208" s="346"/>
      <c r="E208" s="346"/>
      <c r="F208" s="352"/>
      <c r="G208" s="352"/>
      <c r="H208" s="353"/>
      <c r="I208" s="353"/>
    </row>
    <row r="209" spans="3:9" ht="12.75">
      <c r="C209" s="374"/>
      <c r="D209" s="346"/>
      <c r="E209" s="346"/>
      <c r="F209" s="51"/>
      <c r="G209" s="352"/>
      <c r="H209" s="353"/>
      <c r="I209" s="353"/>
    </row>
    <row r="210" spans="3:9" ht="12.75">
      <c r="C210" s="374"/>
      <c r="D210" s="346"/>
      <c r="E210" s="346"/>
      <c r="F210" s="53"/>
      <c r="G210" s="380"/>
      <c r="H210" s="353"/>
      <c r="I210" s="353"/>
    </row>
    <row r="211" spans="3:9" ht="12.75">
      <c r="C211" s="374"/>
      <c r="D211" s="346"/>
      <c r="E211" s="346"/>
      <c r="F211" s="51"/>
      <c r="G211" s="352"/>
      <c r="H211" s="353"/>
      <c r="I211" s="353"/>
    </row>
    <row r="212" spans="3:9" ht="12.75">
      <c r="C212" s="374"/>
      <c r="D212" s="346"/>
      <c r="E212" s="346"/>
      <c r="F212" s="381"/>
      <c r="G212" s="382"/>
      <c r="H212" s="353"/>
      <c r="I212" s="353"/>
    </row>
    <row r="213" spans="3:9" ht="12.75">
      <c r="C213" s="374"/>
      <c r="D213" s="346"/>
      <c r="E213" s="346"/>
      <c r="F213" s="352"/>
      <c r="G213" s="352"/>
      <c r="H213" s="353"/>
      <c r="I213" s="353"/>
    </row>
    <row r="214" spans="3:9" ht="12.75">
      <c r="C214" s="374"/>
      <c r="D214" s="346"/>
      <c r="E214" s="346"/>
      <c r="F214" s="383"/>
      <c r="G214" s="384"/>
      <c r="H214" s="353"/>
      <c r="I214" s="353"/>
    </row>
    <row r="215" spans="3:9" ht="12.75">
      <c r="C215" s="374"/>
      <c r="D215" s="346"/>
      <c r="E215" s="346"/>
      <c r="F215" s="383"/>
      <c r="G215" s="384"/>
      <c r="H215" s="353"/>
      <c r="I215" s="353"/>
    </row>
    <row r="216" spans="3:9" ht="12.75">
      <c r="C216" s="374"/>
      <c r="D216" s="346"/>
      <c r="E216" s="346"/>
      <c r="F216" s="385"/>
      <c r="G216" s="385"/>
      <c r="H216" s="353"/>
      <c r="I216" s="353"/>
    </row>
    <row r="217" spans="3:9" ht="12.75">
      <c r="C217" s="374"/>
      <c r="D217" s="346"/>
      <c r="E217" s="346"/>
      <c r="F217" s="53"/>
      <c r="G217" s="380"/>
      <c r="H217" s="353"/>
      <c r="I217" s="353"/>
    </row>
    <row r="218" spans="3:9" ht="12.75">
      <c r="C218" s="374"/>
      <c r="D218" s="346"/>
      <c r="E218" s="346"/>
      <c r="F218" s="352"/>
      <c r="G218" s="352"/>
      <c r="H218" s="353"/>
      <c r="I218" s="353"/>
    </row>
    <row r="219" spans="3:9" ht="12.75">
      <c r="C219" s="374"/>
      <c r="D219" s="346"/>
      <c r="E219" s="346"/>
      <c r="F219" s="383"/>
      <c r="G219" s="386"/>
      <c r="H219" s="353"/>
      <c r="I219" s="353"/>
    </row>
    <row r="220" spans="3:9" ht="12.75">
      <c r="C220" s="374"/>
      <c r="D220" s="346"/>
      <c r="E220" s="346"/>
      <c r="F220" s="383"/>
      <c r="G220" s="384"/>
      <c r="H220" s="353"/>
      <c r="I220" s="353"/>
    </row>
    <row r="221" spans="3:9" ht="12.75">
      <c r="C221" s="374"/>
      <c r="D221" s="346"/>
      <c r="E221" s="346"/>
      <c r="F221" s="383"/>
      <c r="G221" s="386"/>
      <c r="H221" s="353"/>
      <c r="I221" s="353"/>
    </row>
    <row r="222" spans="3:9" ht="12.75">
      <c r="C222" s="374"/>
      <c r="D222" s="346"/>
      <c r="E222" s="346"/>
      <c r="F222" s="387"/>
      <c r="G222" s="387"/>
      <c r="H222" s="353"/>
      <c r="I222" s="353"/>
    </row>
    <row r="223" spans="3:9" ht="12.75">
      <c r="C223" s="374"/>
      <c r="D223" s="346"/>
      <c r="E223" s="346"/>
      <c r="F223" s="383"/>
      <c r="G223" s="384"/>
      <c r="H223" s="353"/>
      <c r="I223" s="353"/>
    </row>
    <row r="224" spans="3:9" ht="12.75">
      <c r="C224" s="374"/>
      <c r="D224" s="346"/>
      <c r="E224" s="346"/>
      <c r="F224" s="383"/>
      <c r="G224" s="384"/>
      <c r="H224" s="353"/>
      <c r="I224" s="353"/>
    </row>
    <row r="225" spans="3:9" ht="12.75">
      <c r="C225" s="374"/>
      <c r="D225" s="346"/>
      <c r="E225" s="346"/>
      <c r="F225" s="353"/>
      <c r="G225" s="353"/>
      <c r="H225" s="353"/>
      <c r="I225" s="353"/>
    </row>
    <row r="226" spans="3:9" ht="12.75">
      <c r="C226" s="374"/>
      <c r="D226" s="346"/>
      <c r="E226" s="346"/>
      <c r="F226" s="353"/>
      <c r="G226" s="353"/>
      <c r="H226" s="353"/>
      <c r="I226" s="353"/>
    </row>
    <row r="227" spans="3:9" ht="12.75">
      <c r="C227" s="374"/>
      <c r="D227" s="346"/>
      <c r="E227" s="346"/>
      <c r="F227" s="353"/>
      <c r="G227" s="353"/>
      <c r="H227" s="353"/>
      <c r="I227" s="353"/>
    </row>
    <row r="228" spans="3:9" ht="12.75">
      <c r="C228" s="374"/>
      <c r="D228" s="346"/>
      <c r="E228" s="346"/>
      <c r="F228" s="353"/>
      <c r="G228" s="353"/>
      <c r="H228" s="353"/>
      <c r="I228" s="353"/>
    </row>
  </sheetData>
  <sheetProtection password="EAD6" sheet="1"/>
  <mergeCells count="54">
    <mergeCell ref="B11:G11"/>
    <mergeCell ref="H11:K11"/>
    <mergeCell ref="B2:C2"/>
    <mergeCell ref="D2:F2"/>
    <mergeCell ref="B3:C3"/>
    <mergeCell ref="D3:F3"/>
    <mergeCell ref="B10:K10"/>
    <mergeCell ref="B4:C4"/>
    <mergeCell ref="D4:F4"/>
    <mergeCell ref="F12:K12"/>
    <mergeCell ref="B13:B14"/>
    <mergeCell ref="C13:C14"/>
    <mergeCell ref="D13:E13"/>
    <mergeCell ref="F13:G13"/>
    <mergeCell ref="H13:I13"/>
    <mergeCell ref="J13:K13"/>
    <mergeCell ref="B18:B20"/>
    <mergeCell ref="C18:C20"/>
    <mergeCell ref="B21:B23"/>
    <mergeCell ref="C21:C23"/>
    <mergeCell ref="B27:B29"/>
    <mergeCell ref="C27:C29"/>
    <mergeCell ref="B58:B59"/>
    <mergeCell ref="C58:C59"/>
    <mergeCell ref="B30:B32"/>
    <mergeCell ref="C30:C32"/>
    <mergeCell ref="B35:B37"/>
    <mergeCell ref="C35:C37"/>
    <mergeCell ref="B38:B40"/>
    <mergeCell ref="C38:C40"/>
    <mergeCell ref="C45:C46"/>
    <mergeCell ref="D45:E45"/>
    <mergeCell ref="F45:G45"/>
    <mergeCell ref="H45:I45"/>
    <mergeCell ref="J45:K45"/>
    <mergeCell ref="C64:C66"/>
    <mergeCell ref="C61:C63"/>
    <mergeCell ref="C69:C71"/>
    <mergeCell ref="C72:C74"/>
    <mergeCell ref="C76:C78"/>
    <mergeCell ref="C79:C81"/>
    <mergeCell ref="J112:K112"/>
    <mergeCell ref="C90:C92"/>
    <mergeCell ref="C84:C85"/>
    <mergeCell ref="D84:E84"/>
    <mergeCell ref="F84:G84"/>
    <mergeCell ref="H84:I84"/>
    <mergeCell ref="J84:K84"/>
    <mergeCell ref="C87:C89"/>
    <mergeCell ref="B112:B113"/>
    <mergeCell ref="C112:C113"/>
    <mergeCell ref="D112:E112"/>
    <mergeCell ref="F112:G112"/>
    <mergeCell ref="H112:I112"/>
  </mergeCells>
  <printOptions/>
  <pageMargins left="0.5118110236220472" right="0.5118110236220472" top="0.5511811023622047" bottom="0.5511811023622047" header="0.31496062992125984" footer="0.31496062992125984"/>
  <pageSetup horizontalDpi="300" verticalDpi="300" orientation="landscape"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DUCOUDRE Laetitia</cp:lastModifiedBy>
  <cp:lastPrinted>2021-03-04T13:17:18Z</cp:lastPrinted>
  <dcterms:created xsi:type="dcterms:W3CDTF">2013-05-28T07:00:13Z</dcterms:created>
  <dcterms:modified xsi:type="dcterms:W3CDTF">2023-02-01T10:11:36Z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