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25" firstSheet="1" activeTab="1"/>
  </bookViews>
  <sheets>
    <sheet name="Conversions" sheetId="1" state="hidden" r:id="rId1"/>
    <sheet name="LISEZ-MOI" sheetId="2" r:id="rId2"/>
    <sheet name="Liste" sheetId="3" state="hidden" r:id="rId3"/>
    <sheet name="Page de garde" sheetId="4" r:id="rId4"/>
    <sheet name="Id_CR_SF" sheetId="5" r:id="rId5"/>
    <sheet name="EHPAD-PUV-AJ-HT" sheetId="6" state="hidden" r:id="rId6"/>
    <sheet name="Activité autres ESSMS" sheetId="7" state="hidden" r:id="rId7"/>
    <sheet name="Activité L.242-4 CASF" sheetId="8" state="hidden" r:id="rId8"/>
    <sheet name="SAAD" sheetId="9" state="hidden" r:id="rId9"/>
    <sheet name="Type EHPAD_SF" sheetId="10" state="hidden" r:id="rId10"/>
    <sheet name="Autres ESSMS_SF" sheetId="11" state="hidden" r:id="rId11"/>
  </sheets>
  <definedNames>
    <definedName name="__AR__IDEN___DATEAUTO___ANN0\_________">'Page de garde'!$D$14</definedName>
    <definedName name="__AR__IDEN___DATEGENE___ANN0\_________">'Page de garde'!$A$4</definedName>
    <definedName name="AIDE_REPERE1">'LISEZ-MOI'!$C$76</definedName>
    <definedName name="AIDE_REPERE10">'LISEZ-MOI'!$C$108</definedName>
    <definedName name="AIDE_REPERE11">'LISEZ-MOI'!$C$111</definedName>
    <definedName name="AIDE_REPERE12">'LISEZ-MOI'!$C$114</definedName>
    <definedName name="AIDE_REPERE13">'LISEZ-MOI'!$C$117</definedName>
    <definedName name="AIDE_REPERE14">'LISEZ-MOI'!$C$120</definedName>
    <definedName name="AIDE_REPERE15">'LISEZ-MOI'!$C$123</definedName>
    <definedName name="AIDE_REPERE16">'LISEZ-MOI'!$C$126</definedName>
    <definedName name="AIDE_REPERE17">'LISEZ-MOI'!$C$129</definedName>
    <definedName name="AIDE_REPERE18">'LISEZ-MOI'!$C$132</definedName>
    <definedName name="AIDE_REPERE19">'LISEZ-MOI'!$C$135</definedName>
    <definedName name="AIDE_REPERE2">'LISEZ-MOI'!$C$79</definedName>
    <definedName name="AIDE_REPERE20">'LISEZ-MOI'!$C$138</definedName>
    <definedName name="AIDE_REPERE21">'LISEZ-MOI'!$C$144</definedName>
    <definedName name="AIDE_REPERE3">'LISEZ-MOI'!$C$82</definedName>
    <definedName name="AIDE_REPERE4">'LISEZ-MOI'!$C$87</definedName>
    <definedName name="AIDE_REPERE5">'LISEZ-MOI'!$C$92</definedName>
    <definedName name="AIDE_REPERE6">'LISEZ-MOI'!$C$95</definedName>
    <definedName name="AIDE_REPERE7">'LISEZ-MOI'!$C$98</definedName>
    <definedName name="AIDE_REPERE8">'LISEZ-MOI'!$C$102</definedName>
    <definedName name="AIDE_REPERE9">'LISEZ-MOI'!$C$105</definedName>
    <definedName name="categorie">'Liste'!$A$3:$A$6</definedName>
    <definedName name="Categorie_SF">'Liste'!$F$3:$F$4</definedName>
    <definedName name="CRAR__IDEN___ADRESSE____ANN0\FINESS_ET">'Page de garde'!$D$25</definedName>
    <definedName name="CRAR__IDEN___ADRESSE____ANN0\Id_CR_SF_">'Id_CR_SF'!$D$9</definedName>
    <definedName name="CRAR__IDEN___ADRESSEJ___ANN0\_________">'Page de garde'!$D$10</definedName>
    <definedName name="CRAR__IDEN___ANNEEREF___ANN0\_________">'Page de garde'!$D$4</definedName>
    <definedName name="CRAR__IDEN___CAPAAUTO___ANN0\FINESS_ET">'Page de garde'!$G$25</definedName>
    <definedName name="CRAR__IDEN___CAPAAUTO___ANN0\Id_CR_SF_">'Id_CR_SF'!$G$9</definedName>
    <definedName name="CRAR__IDEN___CAPAFIN____ANN0\FINESS_ET">'Page de garde'!$H$25</definedName>
    <definedName name="CRAR__IDEN___CAPAFIN____ANN0\Id_CR_SF_">'Id_CR_SF'!$H$9</definedName>
    <definedName name="CRAR__IDEN___CAPAINST___ANN0\FINESS_ET">'Page de garde'!$I$25</definedName>
    <definedName name="CRAR__IDEN___CAPAINST___ANN0\Id_CR_SF_">'Id_CR_SF'!$I$9</definedName>
    <definedName name="CRAR__IDEN___CATEGORI___ANN0\FINESS_ET">'Page de garde'!$F$25</definedName>
    <definedName name="CRAR__IDEN___CATEGORI___ANN0\Id_CR_SF_">'Id_CR_SF'!$F$9</definedName>
    <definedName name="CRAR__IDEN___DATEAUTO___ANN0\_________">'Conversions'!$B$1</definedName>
    <definedName name="CRAR__IDEN___DATEGENE___ANN0\_________">'Conversions'!$B$2</definedName>
    <definedName name="CRAR__IDEN___EDITEURL___ANN0\_________">'Page de garde'!$A$3</definedName>
    <definedName name="CRAR__IDEN___EMAIL______ANN0\_________">'Page de garde'!$D$20</definedName>
    <definedName name="CRAR__IDEN___ETP_____PRDANN0\FINESS_ET">'Page de garde'!$K$25</definedName>
    <definedName name="CRAR__IDEN___ETP_____PRDANN0\Id_CR_SF_">'Id_CR_SF'!$K$9</definedName>
    <definedName name="CRAR__IDEN___ETP_____RRDANM1\FINESS_ET">'Page de garde'!$J$25</definedName>
    <definedName name="CRAR__IDEN___ETP_____RRDANM1\Id_CR_SF_">'Id_CR_SF'!$J$9</definedName>
    <definedName name="CRAR__IDEN___FINESSET___ANN0\FINESS_ET">'Page de garde'!$E$25</definedName>
    <definedName name="CRAR__IDEN___FINESSET___ANN0\Id_CR_SF_">'Id_CR_SF'!$E$9</definedName>
    <definedName name="CRAR__IDEN___FINESSPR___ANN0\_________">'Page de garde'!$E$25</definedName>
    <definedName name="CRAR__IDEN___Id_CR_SF___ANN0\Id_CR_SF_">'Id_CR_SF'!$B$9</definedName>
    <definedName name="CRAR__IDEN___NFINESS____ANN0\_________">'Page de garde'!$D$6</definedName>
    <definedName name="CRAR__IDEN___NOMETAB____ANN0\FINESS_ET">'Page de garde'!$C$25</definedName>
    <definedName name="CRAR__IDEN___NOMETAB____ANN0\Id_CR_SF_">'Id_CR_SF'!$C$9</definedName>
    <definedName name="CRAR__IDEN___ORGAGEST___ANN0\_________">'Page de garde'!$D$8</definedName>
    <definedName name="CRAR__IDEN___VERSION____ANN0\_________">'Page de garde'!$A$1</definedName>
    <definedName name="CRAR__IDEN___VERSIONL___ANN0\_________">'Page de garde'!$A$2</definedName>
    <definedName name="CRARADACTI___HEUREAD_PRDANN0\FINESS_ET">'SAAD'!$D$15</definedName>
    <definedName name="CRARADACTI___HEUREAD_RRDANM1\FINESS_ET">'SAAD'!$E$30</definedName>
    <definedName name="CRARADACTI___HEUREAD_RRDANM2\FINESS_ET">'SAAD'!$D$30</definedName>
    <definedName name="CRARADACTI___HEUREAD_RRDANN0\FINESS_ET">'SAAD'!$E$15</definedName>
    <definedName name="CRARADACTI___HEUREAVSPRDANN0\FINESS_ET">'SAAD'!$D$16</definedName>
    <definedName name="CRARADACTI___HEUREAVSRRDANM1\FINESS_ET">'SAAD'!$E$31</definedName>
    <definedName name="CRARADACTI___HEUREAVSRRDANM2\FINESS_ET">'SAAD'!$D$31</definedName>
    <definedName name="CRARADACTI___HEUREAVSRRDANN0\FINESS_ET">'SAAD'!$E$16</definedName>
    <definedName name="CRARADACTI___HEURETSFPRDANN0\FINESS_ET">'SAAD'!$D$17</definedName>
    <definedName name="CRARADACTI___HEURETSFRRDANM1\FINESS_ET">'SAAD'!$E$32</definedName>
    <definedName name="CRARADACTI___HEURETSFRRDANM2\FINESS_ET">'SAAD'!$D$32</definedName>
    <definedName name="CRARADACTI___HEURETSFRRDANN0\FINESS_ET">'SAAD'!$E$17</definedName>
    <definedName name="CRAREHACTI___CAPINSPA___ANN0\FINESS_ET">'EHPAD-PUV-AJ-HT'!$F$8</definedName>
    <definedName name="CRAREHACTI___CAPINSPA___ANN0\Id_CR_SF_">'Type EHPAD_SF'!$F$8</definedName>
    <definedName name="CRAREHACTI___CAPINSUH___ANN0\FINESS_ET">'EHPAD-PUV-AJ-HT'!$E$8</definedName>
    <definedName name="CRAREHACTI___CAPINSUH___ANN0\Id_CR_SF_">'Type EHPAD_SF'!$E$8</definedName>
    <definedName name="CRAREHACTI_AJABSM72__PRDANN0\FINESS_ET">'EHPAD-PUV-AJ-HT'!$M$140</definedName>
    <definedName name="CRAREHACTI_AJABSM72__PRDANN0\Id_CR_SF_">'Type EHPAD_SF'!$M$132</definedName>
    <definedName name="CRAREHACTI_AJABSM72__RRDANM1\FINESS_ET">'EHPAD-PUV-AJ-HT'!$K$140</definedName>
    <definedName name="CRAREHACTI_AJABSM72__RRDANM1\Id_CR_SF_">'Type EHPAD_SF'!$K$132</definedName>
    <definedName name="CRAREHACTI_AJABSM72__RRDANM2\FINESS_ET">'EHPAD-PUV-AJ-HT'!$J$140</definedName>
    <definedName name="CRAREHACTI_AJABSM72__RRDANM2\Id_CR_SF_">'Type EHPAD_SF'!$J$132</definedName>
    <definedName name="CRAREHACTI_AJABSM72__RRDANM3\FINESS_ET">'EHPAD-PUV-AJ-HT'!$I$140</definedName>
    <definedName name="CRAREHACTI_AJABSM72__RRDANM3\Id_CR_SF_">'Type EHPAD_SF'!$I$132</definedName>
    <definedName name="CRAREHACTI_AJABSM72__RRDANN0\FINESS_ET">'EHPAD-PUV-AJ-HT'!$N$140</definedName>
    <definedName name="CRAREHACTI_AJABSM72__RRDANN0\Id_CR_SF_">'Type EHPAD_SF'!$N$132</definedName>
    <definedName name="CRAREHACTI_AJABSP72__PRDANN0\FINESS_ET">'EHPAD-PUV-AJ-HT'!$M$142</definedName>
    <definedName name="CRAREHACTI_AJABSP72__PRDANN0\Id_CR_SF_">'Type EHPAD_SF'!$M$134</definedName>
    <definedName name="CRAREHACTI_AJABSP72__RRDANM1\FINESS_ET">'EHPAD-PUV-AJ-HT'!$K$142</definedName>
    <definedName name="CRAREHACTI_AJABSP72__RRDANM1\Id_CR_SF_">'Type EHPAD_SF'!$K$134</definedName>
    <definedName name="CRAREHACTI_AJABSP72__RRDANM2\FINESS_ET">'EHPAD-PUV-AJ-HT'!$J$142</definedName>
    <definedName name="CRAREHACTI_AJABSP72__RRDANM2\Id_CR_SF_">'Type EHPAD_SF'!$J$134</definedName>
    <definedName name="CRAREHACTI_AJABSP72__RRDANM3\FINESS_ET">'EHPAD-PUV-AJ-HT'!$I$142</definedName>
    <definedName name="CRAREHACTI_AJABSP72__RRDANM3\Id_CR_SF_">'Type EHPAD_SF'!$I$134</definedName>
    <definedName name="CRAREHACTI_AJABSP72__RRDANN0\FINESS_ET">'EHPAD-PUV-AJ-HT'!$N$142</definedName>
    <definedName name="CRAREHACTI_AJABSP72__RRDANN0\Id_CR_SF_">'Type EHPAD_SF'!$N$134</definedName>
    <definedName name="CRAREHACTI_AJCAPINSAJ___ANN0\FINESS_ET">'EHPAD-PUV-AJ-HT'!$H$8</definedName>
    <definedName name="CRAREHACTI_AJCAPINSAJ___ANN0\Id_CR_SF_">'Type EHPAD_SF'!$H$8</definedName>
    <definedName name="CRAREHACTI_AJJOUGIR56PRDANN0\FINESS_ET">'EHPAD-PUV-AJ-HT'!$M$137</definedName>
    <definedName name="CRAREHACTI_AJJOUGIR56PRDANN0\Id_CR_SF_">'Type EHPAD_SF'!$M$129</definedName>
    <definedName name="CRAREHACTI_AJJOUGIR56RRDANM1\FINESS_ET">'EHPAD-PUV-AJ-HT'!$K$137</definedName>
    <definedName name="CRAREHACTI_AJJOUGIR56RRDANM1\Id_CR_SF_">'Type EHPAD_SF'!$K$129</definedName>
    <definedName name="CRAREHACTI_AJJOUGIR56RRDANM2\FINESS_ET">'EHPAD-PUV-AJ-HT'!$J$137</definedName>
    <definedName name="CRAREHACTI_AJJOUGIR56RRDANM2\Id_CR_SF_">'Type EHPAD_SF'!$J$129</definedName>
    <definedName name="CRAREHACTI_AJJOUGIR56RRDANM3\FINESS_ET">'EHPAD-PUV-AJ-HT'!$I$137</definedName>
    <definedName name="CRAREHACTI_AJJOUGIR56RRDANM3\Id_CR_SF_">'Type EHPAD_SF'!$I$129</definedName>
    <definedName name="CRAREHACTI_AJJOUGIR56RRDANN0\FINESS_ET">'EHPAD-PUV-AJ-HT'!$N$137</definedName>
    <definedName name="CRAREHACTI_AJJOUGIR56RRDANN0\Id_CR_SF_">'Type EHPAD_SF'!$N$129</definedName>
    <definedName name="CRAREHACTI_AJJOUR1HD_PRDANN0\FINESS_ET">'EHPAD-PUV-AJ-HT'!$M$130</definedName>
    <definedName name="CRAREHACTI_AJJOUR1HD_PRDANN0\Id_CR_SF_">'Type EHPAD_SF'!$M$122</definedName>
    <definedName name="CRAREHACTI_AJJOUR1HD_RRDANM1\FINESS_ET">'EHPAD-PUV-AJ-HT'!$K$130</definedName>
    <definedName name="CRAREHACTI_AJJOUR1HD_RRDANM1\Id_CR_SF_">'Type EHPAD_SF'!$K$122</definedName>
    <definedName name="CRAREHACTI_AJJOUR1HD_RRDANM2\FINESS_ET">'EHPAD-PUV-AJ-HT'!$J$130</definedName>
    <definedName name="CRAREHACTI_AJJOUR1HD_RRDANM2\Id_CR_SF_">'Type EHPAD_SF'!$J$122</definedName>
    <definedName name="CRAREHACTI_AJJOUR1HD_RRDANM3\FINESS_ET">'EHPAD-PUV-AJ-HT'!$I$130</definedName>
    <definedName name="CRAREHACTI_AJJOUR1HD_RRDANM3\Id_CR_SF_">'Type EHPAD_SF'!$I$122</definedName>
    <definedName name="CRAREHACTI_AJJOUR1HD_RRDANN0\FINESS_ET">'EHPAD-PUV-AJ-HT'!$N$130</definedName>
    <definedName name="CRAREHACTI_AJJOUR1HD_RRDANN0\Id_CR_SF_">'Type EHPAD_SF'!$N$122</definedName>
    <definedName name="CRAREHACTI_AJJOUR2HD_PRDANN0\FINESS_ET">'EHPAD-PUV-AJ-HT'!$M$132</definedName>
    <definedName name="CRAREHACTI_AJJOUR2HD_PRDANN0\Id_CR_SF_">'Type EHPAD_SF'!$M$124</definedName>
    <definedName name="CRAREHACTI_AJJOUR2HD_RRDANM1\FINESS_ET">'EHPAD-PUV-AJ-HT'!$K$132</definedName>
    <definedName name="CRAREHACTI_AJJOUR2HD_RRDANM1\Id_CR_SF_">'Type EHPAD_SF'!$K$124</definedName>
    <definedName name="CRAREHACTI_AJJOUR2HD_RRDANM2\FINESS_ET">'EHPAD-PUV-AJ-HT'!$J$132</definedName>
    <definedName name="CRAREHACTI_AJJOUR2HD_RRDANM2\Id_CR_SF_">'Type EHPAD_SF'!$J$124</definedName>
    <definedName name="CRAREHACTI_AJJOUR2HD_RRDANM3\FINESS_ET">'EHPAD-PUV-AJ-HT'!$I$132</definedName>
    <definedName name="CRAREHACTI_AJJOUR2HD_RRDANM3\Id_CR_SF_">'Type EHPAD_SF'!$I$124</definedName>
    <definedName name="CRAREHACTI_AJJOUR2HD_RRDANN0\FINESS_ET">'EHPAD-PUV-AJ-HT'!$N$132</definedName>
    <definedName name="CRAREHACTI_AJJOUR2HD_RRDANN0\Id_CR_SF_">'Type EHPAD_SF'!$N$124</definedName>
    <definedName name="CRAREHACTI_AJJOUR3HD_PRDANN0\FINESS_ET">'EHPAD-PUV-AJ-HT'!$M$134</definedName>
    <definedName name="CRAREHACTI_AJJOUR3HD_PRDANN0\Id_CR_SF_">'Type EHPAD_SF'!$M$126</definedName>
    <definedName name="CRAREHACTI_AJJOUR3HD_RRDANM1\FINESS_ET">'EHPAD-PUV-AJ-HT'!$K$134</definedName>
    <definedName name="CRAREHACTI_AJJOUR3HD_RRDANM1\Id_CR_SF_">'Type EHPAD_SF'!$K$126</definedName>
    <definedName name="CRAREHACTI_AJJOUR3HD_RRDANM2\FINESS_ET">'EHPAD-PUV-AJ-HT'!$J$134</definedName>
    <definedName name="CRAREHACTI_AJJOUR3HD_RRDANM2\Id_CR_SF_">'Type EHPAD_SF'!$J$126</definedName>
    <definedName name="CRAREHACTI_AJJOUR3HD_RRDANM3\FINESS_ET">'EHPAD-PUV-AJ-HT'!$I$134</definedName>
    <definedName name="CRAREHACTI_AJJOUR3HD_RRDANM3\Id_CR_SF_">'Type EHPAD_SF'!$I$126</definedName>
    <definedName name="CRAREHACTI_AJJOUR3HD_RRDANN0\FINESS_ET">'EHPAD-PUV-AJ-HT'!$N$134</definedName>
    <definedName name="CRAREHACTI_AJJOUR3HD_RRDANN0\Id_CR_SF_">'Type EHPAD_SF'!$N$126</definedName>
    <definedName name="CRAREHACTI_AJJOUR4HD_PRDANN0\FINESS_ET">'EHPAD-PUV-AJ-HT'!$M$136</definedName>
    <definedName name="CRAREHACTI_AJJOUR4HD_PRDANN0\Id_CR_SF_">'Type EHPAD_SF'!$M$128</definedName>
    <definedName name="CRAREHACTI_AJJOUR4HD_RRDANM1\FINESS_ET">'EHPAD-PUV-AJ-HT'!$K$136</definedName>
    <definedName name="CRAREHACTI_AJJOUR4HD_RRDANM1\Id_CR_SF_">'Type EHPAD_SF'!$K$128</definedName>
    <definedName name="CRAREHACTI_AJJOUR4HD_RRDANM2\FINESS_ET">'EHPAD-PUV-AJ-HT'!$J$136</definedName>
    <definedName name="CRAREHACTI_AJJOUR4HD_RRDANM2\Id_CR_SF_">'Type EHPAD_SF'!$J$128</definedName>
    <definedName name="CRAREHACTI_AJJOUR4HD_RRDANM3\FINESS_ET">'EHPAD-PUV-AJ-HT'!$I$136</definedName>
    <definedName name="CRAREHACTI_AJJOUR4HD_RRDANM3\Id_CR_SF_">'Type EHPAD_SF'!$I$128</definedName>
    <definedName name="CRAREHACTI_AJJOUR4HD_RRDANN0\FINESS_ET">'EHPAD-PUV-AJ-HT'!$N$136</definedName>
    <definedName name="CRAREHACTI_AJJOUR4HD_RRDANN0\Id_CR_SF_">'Type EHPAD_SF'!$N$128</definedName>
    <definedName name="CRAREHACTI_AJJOUR56HDPRDANN0\FINESS_ET">'EHPAD-PUV-AJ-HT'!$M$138</definedName>
    <definedName name="CRAREHACTI_AJJOUR56HDPRDANN0\Id_CR_SF_">'Type EHPAD_SF'!$M$130</definedName>
    <definedName name="CRAREHACTI_AJJOUR56HDRRDANM1\FINESS_ET">'EHPAD-PUV-AJ-HT'!$K$138</definedName>
    <definedName name="CRAREHACTI_AJJOUR56HDRRDANM1\Id_CR_SF_">'Type EHPAD_SF'!$K$130</definedName>
    <definedName name="CRAREHACTI_AJJOUR56HDRRDANM2\FINESS_ET">'EHPAD-PUV-AJ-HT'!$J$138</definedName>
    <definedName name="CRAREHACTI_AJJOUR56HDRRDANM2\Id_CR_SF_">'Type EHPAD_SF'!$J$130</definedName>
    <definedName name="CRAREHACTI_AJJOUR56HDRRDANM3\FINESS_ET">'EHPAD-PUV-AJ-HT'!$I$138</definedName>
    <definedName name="CRAREHACTI_AJJOUR56HDRRDANM3\Id_CR_SF_">'Type EHPAD_SF'!$I$130</definedName>
    <definedName name="CRAREHACTI_AJJOUR56HDRRDANN0\FINESS_ET">'EHPAD-PUV-AJ-HT'!$N$138</definedName>
    <definedName name="CRAREHACTI_AJJOUR56HDRRDANN0\Id_CR_SF_">'Type EHPAD_SF'!$N$130</definedName>
    <definedName name="CRAREHACTI_AJJOURGIR1PRDANN0\FINESS_ET">'EHPAD-PUV-AJ-HT'!$M$129</definedName>
    <definedName name="CRAREHACTI_AJJOURGIR1PRDANN0\Id_CR_SF_">'Type EHPAD_SF'!$M$121</definedName>
    <definedName name="CRAREHACTI_AJJOURGIR1RRDANM1\FINESS_ET">'EHPAD-PUV-AJ-HT'!$K$129</definedName>
    <definedName name="CRAREHACTI_AJJOURGIR1RRDANM1\Id_CR_SF_">'Type EHPAD_SF'!$K$121</definedName>
    <definedName name="CRAREHACTI_AJJOURGIR1RRDANM2\FINESS_ET">'EHPAD-PUV-AJ-HT'!$J$129</definedName>
    <definedName name="CRAREHACTI_AJJOURGIR1RRDANM2\Id_CR_SF_">'Type EHPAD_SF'!$J$121</definedName>
    <definedName name="CRAREHACTI_AJJOURGIR1RRDANM3\FINESS_ET">'EHPAD-PUV-AJ-HT'!$I$129</definedName>
    <definedName name="CRAREHACTI_AJJOURGIR1RRDANM3\Id_CR_SF_">'Type EHPAD_SF'!$I$121</definedName>
    <definedName name="CRAREHACTI_AJJOURGIR1RRDANN0\FINESS_ET">'EHPAD-PUV-AJ-HT'!$N$129</definedName>
    <definedName name="CRAREHACTI_AJJOURGIR1RRDANN0\Id_CR_SF_">'Type EHPAD_SF'!$N$121</definedName>
    <definedName name="CRAREHACTI_AJJOURGIR2PRDANN0\FINESS_ET">'EHPAD-PUV-AJ-HT'!$M$131</definedName>
    <definedName name="CRAREHACTI_AJJOURGIR2PRDANN0\Id_CR_SF_">'Type EHPAD_SF'!$M$123</definedName>
    <definedName name="CRAREHACTI_AJJOURGIR2RRDANM1\FINESS_ET">'EHPAD-PUV-AJ-HT'!$K$131</definedName>
    <definedName name="CRAREHACTI_AJJOURGIR2RRDANM1\Id_CR_SF_">'Type EHPAD_SF'!$K$123</definedName>
    <definedName name="CRAREHACTI_AJJOURGIR2RRDANM2\FINESS_ET">'EHPAD-PUV-AJ-HT'!$J$131</definedName>
    <definedName name="CRAREHACTI_AJJOURGIR2RRDANM2\Id_CR_SF_">'Type EHPAD_SF'!$J$123</definedName>
    <definedName name="CRAREHACTI_AJJOURGIR2RRDANM3\FINESS_ET">'EHPAD-PUV-AJ-HT'!$I$131</definedName>
    <definedName name="CRAREHACTI_AJJOURGIR2RRDANM3\Id_CR_SF_">'Type EHPAD_SF'!$I$123</definedName>
    <definedName name="CRAREHACTI_AJJOURGIR2RRDANN0\FINESS_ET">'EHPAD-PUV-AJ-HT'!$N$131</definedName>
    <definedName name="CRAREHACTI_AJJOURGIR2RRDANN0\Id_CR_SF_">'Type EHPAD_SF'!$N$123</definedName>
    <definedName name="CRAREHACTI_AJJOURGIR3PRDANN0\FINESS_ET">'EHPAD-PUV-AJ-HT'!$M$133</definedName>
    <definedName name="CRAREHACTI_AJJOURGIR3PRDANN0\Id_CR_SF_">'Type EHPAD_SF'!$M$125</definedName>
    <definedName name="CRAREHACTI_AJJOURGIR3RRDANM1\FINESS_ET">'EHPAD-PUV-AJ-HT'!$K$133</definedName>
    <definedName name="CRAREHACTI_AJJOURGIR3RRDANM1\Id_CR_SF_">'Type EHPAD_SF'!$K$125</definedName>
    <definedName name="CRAREHACTI_AJJOURGIR3RRDANM2\FINESS_ET">'EHPAD-PUV-AJ-HT'!$J$133</definedName>
    <definedName name="CRAREHACTI_AJJOURGIR3RRDANM2\Id_CR_SF_">'Type EHPAD_SF'!$J$125</definedName>
    <definedName name="CRAREHACTI_AJJOURGIR3RRDANM3\FINESS_ET">'EHPAD-PUV-AJ-HT'!$I$133</definedName>
    <definedName name="CRAREHACTI_AJJOURGIR3RRDANM3\Id_CR_SF_">'Type EHPAD_SF'!$I$125</definedName>
    <definedName name="CRAREHACTI_AJJOURGIR3RRDANN0\FINESS_ET">'EHPAD-PUV-AJ-HT'!$N$133</definedName>
    <definedName name="CRAREHACTI_AJJOURGIR3RRDANN0\Id_CR_SF_">'Type EHPAD_SF'!$N$125</definedName>
    <definedName name="CRAREHACTI_AJJOURGIR4PRDANN0\FINESS_ET">'EHPAD-PUV-AJ-HT'!$M$135</definedName>
    <definedName name="CRAREHACTI_AJJOURGIR4PRDANN0\Id_CR_SF_">'Type EHPAD_SF'!$M$127</definedName>
    <definedName name="CRAREHACTI_AJJOURGIR4RRDANM1\FINESS_ET">'EHPAD-PUV-AJ-HT'!$K$135</definedName>
    <definedName name="CRAREHACTI_AJJOURGIR4RRDANM1\Id_CR_SF_">'Type EHPAD_SF'!$K$127</definedName>
    <definedName name="CRAREHACTI_AJJOURGIR4RRDANM2\FINESS_ET">'EHPAD-PUV-AJ-HT'!$J$135</definedName>
    <definedName name="CRAREHACTI_AJJOURGIR4RRDANM2\Id_CR_SF_">'Type EHPAD_SF'!$J$127</definedName>
    <definedName name="CRAREHACTI_AJJOURGIR4RRDANM3\FINESS_ET">'EHPAD-PUV-AJ-HT'!$I$135</definedName>
    <definedName name="CRAREHACTI_AJJOURGIR4RRDANM3\Id_CR_SF_">'Type EHPAD_SF'!$I$127</definedName>
    <definedName name="CRAREHACTI_AJJOURGIR4RRDANN0\FINESS_ET">'EHPAD-PUV-AJ-HT'!$N$135</definedName>
    <definedName name="CRAREHACTI_AJJOURGIR4RRDANN0\Id_CR_SF_">'Type EHPAD_SF'!$N$127</definedName>
    <definedName name="CRAREHACTI_AJJOUROUV_PRDANN0\FINESS_ET">'EHPAD-PUV-AJ-HT'!$G$148</definedName>
    <definedName name="CRAREHACTI_AJJOUROUV_PRDANN0\Id_CR_SF_">'Type EHPAD_SF'!$G$140</definedName>
    <definedName name="CRAREHACTI_AJJOUROUV_RRDANM1\FINESS_ET">'EHPAD-PUV-AJ-HT'!$F$148</definedName>
    <definedName name="CRAREHACTI_AJJOUROUV_RRDANM1\Id_CR_SF_">'Type EHPAD_SF'!$F$140</definedName>
    <definedName name="CRAREHACTI_AJJOUROUV_RRDANM2\FINESS_ET">'EHPAD-PUV-AJ-HT'!$E$148</definedName>
    <definedName name="CRAREHACTI_AJJOUROUV_RRDANM2\Id_CR_SF_">'Type EHPAD_SF'!$E$140</definedName>
    <definedName name="CRAREHACTI_AJJOUROUV_RRDANM3\FINESS_ET">'EHPAD-PUV-AJ-HT'!$D$148</definedName>
    <definedName name="CRAREHACTI_AJJOUROUV_RRDANM3\Id_CR_SF_">'Type EHPAD_SF'!$D$140</definedName>
    <definedName name="CRAREHACTI_AJJOUROUV_RRDANN0\FINESS_ET">'EHPAD-PUV-AJ-HT'!$H$148</definedName>
    <definedName name="CRAREHACTI_AJJOUROUV_RRDANN0\Id_CR_SF_">'Type EHPAD_SF'!$H$140</definedName>
    <definedName name="CRAREHACTI_AJNBPLACESPRDANN0\FINESS_ET">'EHPAD-PUV-AJ-HT'!$G$147</definedName>
    <definedName name="CRAREHACTI_AJNBPLACESPRDANN0\Id_CR_SF_">'Type EHPAD_SF'!$G$139</definedName>
    <definedName name="CRAREHACTI_AJNBPLACESRRDANM1\FINESS_ET">'EHPAD-PUV-AJ-HT'!$F$147</definedName>
    <definedName name="CRAREHACTI_AJNBPLACESRRDANM1\Id_CR_SF_">'Type EHPAD_SF'!$F$139</definedName>
    <definedName name="CRAREHACTI_AJNBPLACESRRDANM2\FINESS_ET">'EHPAD-PUV-AJ-HT'!$E$147</definedName>
    <definedName name="CRAREHACTI_AJNBPLACESRRDANM2\Id_CR_SF_">'Type EHPAD_SF'!$E$139</definedName>
    <definedName name="CRAREHACTI_AJNBPLACESRRDANM3\FINESS_ET">'EHPAD-PUV-AJ-HT'!$D$147</definedName>
    <definedName name="CRAREHACTI_AJNBPLACESRRDANM3\Id_CR_SF_">'Type EHPAD_SF'!$D$139</definedName>
    <definedName name="CRAREHACTI_AJNBPLACESRRDANN0\FINESS_ET">'EHPAD-PUV-AJ-HT'!$H$147</definedName>
    <definedName name="CRAREHACTI_AJNBPLACESRRDANN0\Id_CR_SF_">'Type EHPAD_SF'!$H$139</definedName>
    <definedName name="CRAREHACTI_AJPAD1HD__PRDANN0\FINESS_ET">'EHPAD-PUV-AJ-HT'!$G$130</definedName>
    <definedName name="CRAREHACTI_AJPAD1HD__PRDANN0\Id_CR_SF_">'Type EHPAD_SF'!$G$122</definedName>
    <definedName name="CRAREHACTI_AJPAD1HD__RRDANM1\FINESS_ET">'EHPAD-PUV-AJ-HT'!$F$130</definedName>
    <definedName name="CRAREHACTI_AJPAD1HD__RRDANM1\Id_CR_SF_">'Type EHPAD_SF'!$F$122</definedName>
    <definedName name="CRAREHACTI_AJPAD1HD__RRDANM2\FINESS_ET">'EHPAD-PUV-AJ-HT'!$E$130</definedName>
    <definedName name="CRAREHACTI_AJPAD1HD__RRDANM2\Id_CR_SF_">'Type EHPAD_SF'!$E$122</definedName>
    <definedName name="CRAREHACTI_AJPAD1HD__RRDANM3\FINESS_ET">'EHPAD-PUV-AJ-HT'!$D$130</definedName>
    <definedName name="CRAREHACTI_AJPAD1HD__RRDANM3\Id_CR_SF_">'Type EHPAD_SF'!$D$122</definedName>
    <definedName name="CRAREHACTI_AJPAD1HD__RRDANN0\FINESS_ET">'EHPAD-PUV-AJ-HT'!$H$130</definedName>
    <definedName name="CRAREHACTI_AJPAD1HD__RRDANN0\Id_CR_SF_">'Type EHPAD_SF'!$H$122</definedName>
    <definedName name="CRAREHACTI_AJPAD2HD__PRDANN0\FINESS_ET">'EHPAD-PUV-AJ-HT'!$G$132</definedName>
    <definedName name="CRAREHACTI_AJPAD2HD__PRDANN0\Id_CR_SF_">'Type EHPAD_SF'!$G$124</definedName>
    <definedName name="CRAREHACTI_AJPAD2HD__RRDANM1\FINESS_ET">'EHPAD-PUV-AJ-HT'!$F$132</definedName>
    <definedName name="CRAREHACTI_AJPAD2HD__RRDANM1\Id_CR_SF_">'Type EHPAD_SF'!$F$124</definedName>
    <definedName name="CRAREHACTI_AJPAD2HD__RRDANM2\FINESS_ET">'EHPAD-PUV-AJ-HT'!$E$132</definedName>
    <definedName name="CRAREHACTI_AJPAD2HD__RRDANM2\Id_CR_SF_">'Type EHPAD_SF'!$E$124</definedName>
    <definedName name="CRAREHACTI_AJPAD2HD__RRDANM3\FINESS_ET">'EHPAD-PUV-AJ-HT'!$D$132</definedName>
    <definedName name="CRAREHACTI_AJPAD2HD__RRDANM3\Id_CR_SF_">'Type EHPAD_SF'!$D$124</definedName>
    <definedName name="CRAREHACTI_AJPAD2HD__RRDANN0\FINESS_ET">'EHPAD-PUV-AJ-HT'!$H$132</definedName>
    <definedName name="CRAREHACTI_AJPAD2HD__RRDANN0\Id_CR_SF_">'Type EHPAD_SF'!$H$124</definedName>
    <definedName name="CRAREHACTI_AJPAD3HD__PRDANN0\FINESS_ET">'EHPAD-PUV-AJ-HT'!$G$134</definedName>
    <definedName name="CRAREHACTI_AJPAD3HD__PRDANN0\Id_CR_SF_">'Type EHPAD_SF'!$G$126</definedName>
    <definedName name="CRAREHACTI_AJPAD3HD__RRDANM1\FINESS_ET">'EHPAD-PUV-AJ-HT'!$F$134</definedName>
    <definedName name="CRAREHACTI_AJPAD3HD__RRDANM1\Id_CR_SF_">'Type EHPAD_SF'!$F$126</definedName>
    <definedName name="CRAREHACTI_AJPAD3HD__RRDANM2\FINESS_ET">'EHPAD-PUV-AJ-HT'!$E$134</definedName>
    <definedName name="CRAREHACTI_AJPAD3HD__RRDANM2\Id_CR_SF_">'Type EHPAD_SF'!$E$126</definedName>
    <definedName name="CRAREHACTI_AJPAD3HD__RRDANM3\FINESS_ET">'EHPAD-PUV-AJ-HT'!$D$134</definedName>
    <definedName name="CRAREHACTI_AJPAD3HD__RRDANM3\Id_CR_SF_">'Type EHPAD_SF'!$D$126</definedName>
    <definedName name="CRAREHACTI_AJPAD3HD__RRDANN0\FINESS_ET">'EHPAD-PUV-AJ-HT'!$H$134</definedName>
    <definedName name="CRAREHACTI_AJPAD3HD__RRDANN0\Id_CR_SF_">'Type EHPAD_SF'!$H$126</definedName>
    <definedName name="CRAREHACTI_AJPAD4HD__PRDANN0\FINESS_ET">'EHPAD-PUV-AJ-HT'!$G$136</definedName>
    <definedName name="CRAREHACTI_AJPAD4HD__PRDANN0\Id_CR_SF_">'Type EHPAD_SF'!$G$128</definedName>
    <definedName name="CRAREHACTI_AJPAD4HD__RRDANM1\FINESS_ET">'EHPAD-PUV-AJ-HT'!$F$136</definedName>
    <definedName name="CRAREHACTI_AJPAD4HD__RRDANM1\Id_CR_SF_">'Type EHPAD_SF'!$F$128</definedName>
    <definedName name="CRAREHACTI_AJPAD4HD__RRDANM2\FINESS_ET">'EHPAD-PUV-AJ-HT'!$E$136</definedName>
    <definedName name="CRAREHACTI_AJPAD4HD__RRDANM2\Id_CR_SF_">'Type EHPAD_SF'!$E$128</definedName>
    <definedName name="CRAREHACTI_AJPAD4HD__RRDANM3\FINESS_ET">'EHPAD-PUV-AJ-HT'!$D$136</definedName>
    <definedName name="CRAREHACTI_AJPAD4HD__RRDANM3\Id_CR_SF_">'Type EHPAD_SF'!$D$128</definedName>
    <definedName name="CRAREHACTI_AJPAD4HD__RRDANN0\FINESS_ET">'EHPAD-PUV-AJ-HT'!$H$136</definedName>
    <definedName name="CRAREHACTI_AJPAD4HD__RRDANN0\Id_CR_SF_">'Type EHPAD_SF'!$H$128</definedName>
    <definedName name="CRAREHACTI_AJPAD56HD_PRDANN0\FINESS_ET">'EHPAD-PUV-AJ-HT'!$G$138</definedName>
    <definedName name="CRAREHACTI_AJPAD56HD_PRDANN0\Id_CR_SF_">'Type EHPAD_SF'!$G$130</definedName>
    <definedName name="CRAREHACTI_AJPAD56HD_RRDANM1\FINESS_ET">'EHPAD-PUV-AJ-HT'!$F$138</definedName>
    <definedName name="CRAREHACTI_AJPAD56HD_RRDANM1\Id_CR_SF_">'Type EHPAD_SF'!$F$130</definedName>
    <definedName name="CRAREHACTI_AJPAD56HD_RRDANM2\FINESS_ET">'EHPAD-PUV-AJ-HT'!$E$138</definedName>
    <definedName name="CRAREHACTI_AJPAD56HD_RRDANM2\Id_CR_SF_">'Type EHPAD_SF'!$E$130</definedName>
    <definedName name="CRAREHACTI_AJPAD56HD_RRDANM3\FINESS_ET">'EHPAD-PUV-AJ-HT'!$D$138</definedName>
    <definedName name="CRAREHACTI_AJPAD56HD_RRDANM3\Id_CR_SF_">'Type EHPAD_SF'!$D$130</definedName>
    <definedName name="CRAREHACTI_AJPAD56HD_RRDANN0\FINESS_ET">'EHPAD-PUV-AJ-HT'!$H$138</definedName>
    <definedName name="CRAREHACTI_AJPAD56HD_RRDANN0\Id_CR_SF_">'Type EHPAD_SF'!$H$130</definedName>
    <definedName name="CRAREHACTI_AJPADGIR1_PRDANN0\FINESS_ET">'EHPAD-PUV-AJ-HT'!$G$129</definedName>
    <definedName name="CRAREHACTI_AJPADGIR1_PRDANN0\Id_CR_SF_">'Type EHPAD_SF'!$G$121</definedName>
    <definedName name="CRAREHACTI_AJPADGIR1_RRDANM1\FINESS_ET">'EHPAD-PUV-AJ-HT'!$F$129</definedName>
    <definedName name="CRAREHACTI_AJPADGIR1_RRDANM1\Id_CR_SF_">'Type EHPAD_SF'!$F$121</definedName>
    <definedName name="CRAREHACTI_AJPADGIR1_RRDANM2\FINESS_ET">'EHPAD-PUV-AJ-HT'!$E$129</definedName>
    <definedName name="CRAREHACTI_AJPADGIR1_RRDANM2\Id_CR_SF_">'Type EHPAD_SF'!$E$121</definedName>
    <definedName name="CRAREHACTI_AJPADGIR1_RRDANM3\FINESS_ET">'EHPAD-PUV-AJ-HT'!$D$129</definedName>
    <definedName name="CRAREHACTI_AJPADGIR1_RRDANM3\Id_CR_SF_">'Type EHPAD_SF'!$D$121</definedName>
    <definedName name="CRAREHACTI_AJPADGIR1_RRDANN0\FINESS_ET">'EHPAD-PUV-AJ-HT'!$H$129</definedName>
    <definedName name="CRAREHACTI_AJPADGIR1_RRDANN0\Id_CR_SF_">'Type EHPAD_SF'!$H$121</definedName>
    <definedName name="CRAREHACTI_AJPADGIR2_PRDANN0\FINESS_ET">'EHPAD-PUV-AJ-HT'!$G$131</definedName>
    <definedName name="CRAREHACTI_AJPADGIR2_PRDANN0\Id_CR_SF_">'Type EHPAD_SF'!$G$123</definedName>
    <definedName name="CRAREHACTI_AJPADGIR2_RRDANM1\FINESS_ET">'EHPAD-PUV-AJ-HT'!$F$131</definedName>
    <definedName name="CRAREHACTI_AJPADGIR2_RRDANM1\Id_CR_SF_">'Type EHPAD_SF'!$F$123</definedName>
    <definedName name="CRAREHACTI_AJPADGIR2_RRDANM2\FINESS_ET">'EHPAD-PUV-AJ-HT'!$E$131</definedName>
    <definedName name="CRAREHACTI_AJPADGIR2_RRDANM2\Id_CR_SF_">'Type EHPAD_SF'!$E$123</definedName>
    <definedName name="CRAREHACTI_AJPADGIR2_RRDANM3\FINESS_ET">'EHPAD-PUV-AJ-HT'!$D$131</definedName>
    <definedName name="CRAREHACTI_AJPADGIR2_RRDANM3\Id_CR_SF_">'Type EHPAD_SF'!$D$123</definedName>
    <definedName name="CRAREHACTI_AJPADGIR2_RRDANN0\FINESS_ET">'EHPAD-PUV-AJ-HT'!$H$131</definedName>
    <definedName name="CRAREHACTI_AJPADGIR2_RRDANN0\Id_CR_SF_">'Type EHPAD_SF'!$H$123</definedName>
    <definedName name="CRAREHACTI_AJPADGIR3_PRDANN0\FINESS_ET">'EHPAD-PUV-AJ-HT'!$G$133</definedName>
    <definedName name="CRAREHACTI_AJPADGIR3_PRDANN0\Id_CR_SF_">'Type EHPAD_SF'!$G$125</definedName>
    <definedName name="CRAREHACTI_AJPADGIR3_RRDANM1\FINESS_ET">'EHPAD-PUV-AJ-HT'!$F$133</definedName>
    <definedName name="CRAREHACTI_AJPADGIR3_RRDANM1\Id_CR_SF_">'Type EHPAD_SF'!$F$125</definedName>
    <definedName name="CRAREHACTI_AJPADGIR3_RRDANM2\FINESS_ET">'EHPAD-PUV-AJ-HT'!$E$133</definedName>
    <definedName name="CRAREHACTI_AJPADGIR3_RRDANM2\Id_CR_SF_">'Type EHPAD_SF'!$E$125</definedName>
    <definedName name="CRAREHACTI_AJPADGIR3_RRDANM3\FINESS_ET">'EHPAD-PUV-AJ-HT'!$D$133</definedName>
    <definedName name="CRAREHACTI_AJPADGIR3_RRDANM3\Id_CR_SF_">'Type EHPAD_SF'!$D$125</definedName>
    <definedName name="CRAREHACTI_AJPADGIR3_RRDANN0\FINESS_ET">'EHPAD-PUV-AJ-HT'!$H$133</definedName>
    <definedName name="CRAREHACTI_AJPADGIR3_RRDANN0\Id_CR_SF_">'Type EHPAD_SF'!$H$125</definedName>
    <definedName name="CRAREHACTI_AJPADGIR4_PRDANN0\FINESS_ET">'EHPAD-PUV-AJ-HT'!$G$135</definedName>
    <definedName name="CRAREHACTI_AJPADGIR4_PRDANN0\Id_CR_SF_">'Type EHPAD_SF'!$G$127</definedName>
    <definedName name="CRAREHACTI_AJPADGIR4_RRDANM1\FINESS_ET">'EHPAD-PUV-AJ-HT'!$F$135</definedName>
    <definedName name="CRAREHACTI_AJPADGIR4_RRDANM1\Id_CR_SF_">'Type EHPAD_SF'!$F$127</definedName>
    <definedName name="CRAREHACTI_AJPADGIR4_RRDANM2\FINESS_ET">'EHPAD-PUV-AJ-HT'!$E$135</definedName>
    <definedName name="CRAREHACTI_AJPADGIR4_RRDANM2\Id_CR_SF_">'Type EHPAD_SF'!$E$127</definedName>
    <definedName name="CRAREHACTI_AJPADGIR4_RRDANM3\FINESS_ET">'EHPAD-PUV-AJ-HT'!$D$135</definedName>
    <definedName name="CRAREHACTI_AJPADGIR4_RRDANM3\Id_CR_SF_">'Type EHPAD_SF'!$D$127</definedName>
    <definedName name="CRAREHACTI_AJPADGIR4_RRDANN0\FINESS_ET">'EHPAD-PUV-AJ-HT'!$H$135</definedName>
    <definedName name="CRAREHACTI_AJPADGIR4_RRDANN0\Id_CR_SF_">'Type EHPAD_SF'!$H$127</definedName>
    <definedName name="CRAREHACTI_AJPADGIR56PRDANN0\FINESS_ET">'EHPAD-PUV-AJ-HT'!$G$137</definedName>
    <definedName name="CRAREHACTI_AJPADGIR56PRDANN0\Id_CR_SF_">'Type EHPAD_SF'!$G$129</definedName>
    <definedName name="CRAREHACTI_AJPADGIR56RRDANM1\FINESS_ET">'EHPAD-PUV-AJ-HT'!$F$137</definedName>
    <definedName name="CRAREHACTI_AJPADGIR56RRDANM1\Id_CR_SF_">'Type EHPAD_SF'!$F$129</definedName>
    <definedName name="CRAREHACTI_AJPADGIR56RRDANM2\FINESS_ET">'EHPAD-PUV-AJ-HT'!$E$137</definedName>
    <definedName name="CRAREHACTI_AJPADGIR56RRDANM2\Id_CR_SF_">'Type EHPAD_SF'!$E$129</definedName>
    <definedName name="CRAREHACTI_AJPADGIR56RRDANM3\FINESS_ET">'EHPAD-PUV-AJ-HT'!$D$137</definedName>
    <definedName name="CRAREHACTI_AJPADGIR56RRDANM3\Id_CR_SF_">'Type EHPAD_SF'!$D$129</definedName>
    <definedName name="CRAREHACTI_AJPADGIR56RRDANN0\FINESS_ET">'EHPAD-PUV-AJ-HT'!$H$137</definedName>
    <definedName name="CRAREHACTI_AJPADGIR56RRDANN0\Id_CR_SF_">'Type EHPAD_SF'!$H$129</definedName>
    <definedName name="CRAREHACTI_AJTJOURPREPRDANN0\FINESS_ET">'EHPAD-PUV-AJ-HT'!$M$139</definedName>
    <definedName name="CRAREHACTI_AJTJOURPRERRDANM1\FINESS_ET">'EHPAD-PUV-AJ-HT'!$K$139</definedName>
    <definedName name="CRAREHACTI_AJTJOURPRERRDANN0\FINESS_ET">'EHPAD-PUV-AJ-HT'!$N$139</definedName>
    <definedName name="CRAREHACTI_HPABSM72__PRDANN0\FINESS_ET">'EHPAD-PUV-AJ-HT'!$M$42</definedName>
    <definedName name="CRAREHACTI_HPABSM72__PRDANN0\Id_CR_SF_">'Type EHPAD_SF'!$M$34</definedName>
    <definedName name="CRAREHACTI_HPABSM72__RRDANM1\FINESS_ET">'EHPAD-PUV-AJ-HT'!$K$42</definedName>
    <definedName name="CRAREHACTI_HPABSM72__RRDANM1\Id_CR_SF_">'Type EHPAD_SF'!$K$34</definedName>
    <definedName name="CRAREHACTI_HPABSM72__RRDANM2\FINESS_ET">'EHPAD-PUV-AJ-HT'!$J$42</definedName>
    <definedName name="CRAREHACTI_HPABSM72__RRDANM2\Id_CR_SF_">'Type EHPAD_SF'!$J$34</definedName>
    <definedName name="CRAREHACTI_HPABSM72__RRDANM3\FINESS_ET">'EHPAD-PUV-AJ-HT'!$I$42</definedName>
    <definedName name="CRAREHACTI_HPABSM72__RRDANM3\Id_CR_SF_">'Type EHPAD_SF'!$I$34</definedName>
    <definedName name="CRAREHACTI_HPABSM72__RRDANN0\FINESS_ET">'EHPAD-PUV-AJ-HT'!$N$42</definedName>
    <definedName name="CRAREHACTI_HPABSM72__RRDANN0\Id_CR_SF_">'Type EHPAD_SF'!$N$34</definedName>
    <definedName name="CRAREHACTI_HPABSP72__PRDANN0\FINESS_ET">'EHPAD-PUV-AJ-HT'!$M$52</definedName>
    <definedName name="CRAREHACTI_HPABSP72__PRDANN0\Id_CR_SF_">'Type EHPAD_SF'!$M$44</definedName>
    <definedName name="CRAREHACTI_HPABSP72__RRDANM1\FINESS_ET">'EHPAD-PUV-AJ-HT'!$K$52</definedName>
    <definedName name="CRAREHACTI_HPABSP72__RRDANM1\Id_CR_SF_">'Type EHPAD_SF'!$K$44</definedName>
    <definedName name="CRAREHACTI_HPABSP72__RRDANM2\FINESS_ET">'EHPAD-PUV-AJ-HT'!$J$52</definedName>
    <definedName name="CRAREHACTI_HPABSP72__RRDANM2\Id_CR_SF_">'Type EHPAD_SF'!$J$44</definedName>
    <definedName name="CRAREHACTI_HPABSP72__RRDANM3\FINESS_ET">'EHPAD-PUV-AJ-HT'!$I$52</definedName>
    <definedName name="CRAREHACTI_HPABSP72__RRDANM3\Id_CR_SF_">'Type EHPAD_SF'!$I$44</definedName>
    <definedName name="CRAREHACTI_HPABSP72__RRDANN0\FINESS_ET">'EHPAD-PUV-AJ-HT'!$N$52</definedName>
    <definedName name="CRAREHACTI_HPABSP72__RRDANN0\Id_CR_SF_">'Type EHPAD_SF'!$N$44</definedName>
    <definedName name="CRAREHACTI_HPCAPINSHP___ANN0\FINESS_ET">'EHPAD-PUV-AJ-HT'!$D$8</definedName>
    <definedName name="CRAREHACTI_HPCAPINSHP___ANN0\Id_CR_SF_">'Type EHPAD_SF'!$D$8</definedName>
    <definedName name="CRAREHACTI_HPGMP________ANM1\FINESS_ET">'EHPAD-PUV-AJ-HT'!$D$14</definedName>
    <definedName name="CRAREHACTI_HPGMP________ANN0\FINESS_ET">'EHPAD-PUV-AJ-HT'!$E$14</definedName>
    <definedName name="CRAREHACTI_HPGMPS_______ANM1\FINESS_ET">'EHPAD-PUV-AJ-HT'!$D$16</definedName>
    <definedName name="CRAREHACTI_HPGMPS_______ANN0\FINESS_ET">'EHPAD-PUV-AJ-HT'!$E$16</definedName>
    <definedName name="CRAREHACTI_HPHOSPM72_PRDANN0\FINESS_ET">'EHPAD-PUV-AJ-HT'!$M$43</definedName>
    <definedName name="CRAREHACTI_HPHOSPM72_PRDANN0\Id_CR_SF_">'Type EHPAD_SF'!$M$35</definedName>
    <definedName name="CRAREHACTI_HPHOSPM72_RRDANM1\FINESS_ET">'EHPAD-PUV-AJ-HT'!$K$43</definedName>
    <definedName name="CRAREHACTI_HPHOSPM72_RRDANM1\Id_CR_SF_">'Type EHPAD_SF'!$K$35</definedName>
    <definedName name="CRAREHACTI_HPHOSPM72_RRDANM2\FINESS_ET">'EHPAD-PUV-AJ-HT'!$J$43</definedName>
    <definedName name="CRAREHACTI_HPHOSPM72_RRDANM2\Id_CR_SF_">'Type EHPAD_SF'!$J$35</definedName>
    <definedName name="CRAREHACTI_HPHOSPM72_RRDANM3\FINESS_ET">'EHPAD-PUV-AJ-HT'!$I$43</definedName>
    <definedName name="CRAREHACTI_HPHOSPM72_RRDANM3\Id_CR_SF_">'Type EHPAD_SF'!$I$35</definedName>
    <definedName name="CRAREHACTI_HPHOSPM72_RRDANN0\FINESS_ET">'EHPAD-PUV-AJ-HT'!$N$43</definedName>
    <definedName name="CRAREHACTI_HPHOSPM72_RRDANN0\Id_CR_SF_">'Type EHPAD_SF'!$N$35</definedName>
    <definedName name="CRAREHACTI_HPHOSPP72_PRDANN0\FINESS_ET">'EHPAD-PUV-AJ-HT'!$M$53</definedName>
    <definedName name="CRAREHACTI_HPHOSPP72_PRDANN0\Id_CR_SF_">'Type EHPAD_SF'!$M$45</definedName>
    <definedName name="CRAREHACTI_HPHOSPP72_RRDANM1\FINESS_ET">'EHPAD-PUV-AJ-HT'!$K$53</definedName>
    <definedName name="CRAREHACTI_HPHOSPP72_RRDANM1\Id_CR_SF_">'Type EHPAD_SF'!$K$45</definedName>
    <definedName name="CRAREHACTI_HPHOSPP72_RRDANM2\FINESS_ET">'EHPAD-PUV-AJ-HT'!$J$53</definedName>
    <definedName name="CRAREHACTI_HPHOSPP72_RRDANM2\Id_CR_SF_">'Type EHPAD_SF'!$J$45</definedName>
    <definedName name="CRAREHACTI_HPHOSPP72_RRDANM3\FINESS_ET">'EHPAD-PUV-AJ-HT'!$I$53</definedName>
    <definedName name="CRAREHACTI_HPHOSPP72_RRDANM3\Id_CR_SF_">'Type EHPAD_SF'!$I$45</definedName>
    <definedName name="CRAREHACTI_HPHOSPP72_RRDANN0\FINESS_ET">'EHPAD-PUV-AJ-HT'!$N$53</definedName>
    <definedName name="CRAREHACTI_HPHOSPP72_RRDANN0\Id_CR_SF_">'Type EHPAD_SF'!$N$45</definedName>
    <definedName name="CRAREHACTI_HPJOUR12HDPRDANN0\FINESS_ET">'EHPAD-PUV-AJ-HT'!$M$30</definedName>
    <definedName name="CRAREHACTI_HPJOUR12HDPRDANN0\Id_CR_SF_">'Type EHPAD_SF'!$M$22</definedName>
    <definedName name="CRAREHACTI_HPJOUR12HDRRDANM1\FINESS_ET">'EHPAD-PUV-AJ-HT'!$K$30</definedName>
    <definedName name="CRAREHACTI_HPJOUR12HDRRDANM1\Id_CR_SF_">'Type EHPAD_SF'!$K$22</definedName>
    <definedName name="CRAREHACTI_HPJOUR12HDRRDANM2\FINESS_ET">'EHPAD-PUV-AJ-HT'!$J$30</definedName>
    <definedName name="CRAREHACTI_HPJOUR12HDRRDANM2\Id_CR_SF_">'Type EHPAD_SF'!$J$22</definedName>
    <definedName name="CRAREHACTI_HPJOUR12HDRRDANM3\FINESS_ET">'EHPAD-PUV-AJ-HT'!$I$30</definedName>
    <definedName name="CRAREHACTI_HPJOUR12HDRRDANM3\Id_CR_SF_">'Type EHPAD_SF'!$I$22</definedName>
    <definedName name="CRAREHACTI_HPJOUR12HDRRDANN0\FINESS_ET">'EHPAD-PUV-AJ-HT'!$N$30</definedName>
    <definedName name="CRAREHACTI_HPJOUR12HDRRDANN0\Id_CR_SF_">'Type EHPAD_SF'!$N$22</definedName>
    <definedName name="CRAREHACTI_HPJOUR34HDPRDANN0\FINESS_ET">'EHPAD-PUV-AJ-HT'!$M$34</definedName>
    <definedName name="CRAREHACTI_HPJOUR34HDPRDANN0\Id_CR_SF_">'Type EHPAD_SF'!$M$26</definedName>
    <definedName name="CRAREHACTI_HPJOUR34HDRRDANM1\FINESS_ET">'EHPAD-PUV-AJ-HT'!$K$34</definedName>
    <definedName name="CRAREHACTI_HPJOUR34HDRRDANM1\Id_CR_SF_">'Type EHPAD_SF'!$K$26</definedName>
    <definedName name="CRAREHACTI_HPJOUR34HDRRDANM2\FINESS_ET">'EHPAD-PUV-AJ-HT'!$J$34</definedName>
    <definedName name="CRAREHACTI_HPJOUR34HDRRDANM2\Id_CR_SF_">'Type EHPAD_SF'!$J$26</definedName>
    <definedName name="CRAREHACTI_HPJOUR34HDRRDANM3\FINESS_ET">'EHPAD-PUV-AJ-HT'!$I$34</definedName>
    <definedName name="CRAREHACTI_HPJOUR34HDRRDANM3\Id_CR_SF_">'Type EHPAD_SF'!$I$26</definedName>
    <definedName name="CRAREHACTI_HPJOUR34HDRRDANN0\FINESS_ET">'EHPAD-PUV-AJ-HT'!$N$34</definedName>
    <definedName name="CRAREHACTI_HPJOUR34HDRRDANN0\Id_CR_SF_">'Type EHPAD_SF'!$N$26</definedName>
    <definedName name="CRAREHACTI_HPJOUR56HDPRDANN0\FINESS_ET">'EHPAD-PUV-AJ-HT'!$M$38</definedName>
    <definedName name="CRAREHACTI_HPJOUR56HDPRDANN0\Id_CR_SF_">'Type EHPAD_SF'!$M$30</definedName>
    <definedName name="CRAREHACTI_HPJOUR56HDRRDANM1\FINESS_ET">'EHPAD-PUV-AJ-HT'!$K$38</definedName>
    <definedName name="CRAREHACTI_HPJOUR56HDRRDANM1\Id_CR_SF_">'Type EHPAD_SF'!$K$30</definedName>
    <definedName name="CRAREHACTI_HPJOUR56HDRRDANM2\FINESS_ET">'EHPAD-PUV-AJ-HT'!$J$38</definedName>
    <definedName name="CRAREHACTI_HPJOUR56HDRRDANM2\Id_CR_SF_">'Type EHPAD_SF'!$J$30</definedName>
    <definedName name="CRAREHACTI_HPJOUR56HDRRDANM3\FINESS_ET">'EHPAD-PUV-AJ-HT'!$I$38</definedName>
    <definedName name="CRAREHACTI_HPJOUR56HDRRDANM3\Id_CR_SF_">'Type EHPAD_SF'!$I$30</definedName>
    <definedName name="CRAREHACTI_HPJOUR56HDRRDANN0\FINESS_ET">'EHPAD-PUV-AJ-HT'!$N$38</definedName>
    <definedName name="CRAREHACTI_HPJOUR56HDRRDANN0\Id_CR_SF_">'Type EHPAD_SF'!$N$30</definedName>
    <definedName name="CRAREHACTI_HPJOURGIR1PRDANN0\FINESS_ET">'EHPAD-PUV-AJ-HT'!$M$27</definedName>
    <definedName name="CRAREHACTI_HPJOURGIR1PRDANN0\Id_CR_SF_">'Type EHPAD_SF'!$M$19</definedName>
    <definedName name="CRAREHACTI_HPJOURGIR1RRDANM1\FINESS_ET">'EHPAD-PUV-AJ-HT'!$K$27</definedName>
    <definedName name="CRAREHACTI_HPJOURGIR1RRDANM1\Id_CR_SF_">'Type EHPAD_SF'!$K$19</definedName>
    <definedName name="CRAREHACTI_HPJOURGIR1RRDANM2\FINESS_ET">'EHPAD-PUV-AJ-HT'!$J$27</definedName>
    <definedName name="CRAREHACTI_HPJOURGIR1RRDANM2\Id_CR_SF_">'Type EHPAD_SF'!$J$19</definedName>
    <definedName name="CRAREHACTI_HPJOURGIR1RRDANM3\FINESS_ET">'EHPAD-PUV-AJ-HT'!$I$27</definedName>
    <definedName name="CRAREHACTI_HPJOURGIR1RRDANM3\Id_CR_SF_">'Type EHPAD_SF'!$I$19</definedName>
    <definedName name="CRAREHACTI_HPJOURGIR1RRDANN0\FINESS_ET">'EHPAD-PUV-AJ-HT'!$N$27</definedName>
    <definedName name="CRAREHACTI_HPJOURGIR1RRDANN0\Id_CR_SF_">'Type EHPAD_SF'!$N$19</definedName>
    <definedName name="CRAREHACTI_HPJOURGIR2PRDANN0\FINESS_ET">'EHPAD-PUV-AJ-HT'!$M$28</definedName>
    <definedName name="CRAREHACTI_HPJOURGIR2PRDANN0\Id_CR_SF_">'Type EHPAD_SF'!$M$20</definedName>
    <definedName name="CRAREHACTI_HPJOURGIR2RRDANM1\FINESS_ET">'EHPAD-PUV-AJ-HT'!$K$28</definedName>
    <definedName name="CRAREHACTI_HPJOURGIR2RRDANM1\Id_CR_SF_">'Type EHPAD_SF'!$K$20</definedName>
    <definedName name="CRAREHACTI_HPJOURGIR2RRDANM2\FINESS_ET">'EHPAD-PUV-AJ-HT'!$J$28</definedName>
    <definedName name="CRAREHACTI_HPJOURGIR2RRDANM2\Id_CR_SF_">'Type EHPAD_SF'!$J$20</definedName>
    <definedName name="CRAREHACTI_HPJOURGIR2RRDANM3\FINESS_ET">'EHPAD-PUV-AJ-HT'!$I$28</definedName>
    <definedName name="CRAREHACTI_HPJOURGIR2RRDANM3\Id_CR_SF_">'Type EHPAD_SF'!$I$20</definedName>
    <definedName name="CRAREHACTI_HPJOURGIR2RRDANN0\FINESS_ET">'EHPAD-PUV-AJ-HT'!$N$28</definedName>
    <definedName name="CRAREHACTI_HPJOURGIR2RRDANN0\Id_CR_SF_">'Type EHPAD_SF'!$N$20</definedName>
    <definedName name="CRAREHACTI_HPJOURGIR3PRDANN0\FINESS_ET">'EHPAD-PUV-AJ-HT'!$M$31</definedName>
    <definedName name="CRAREHACTI_HPJOURGIR3PRDANN0\Id_CR_SF_">'Type EHPAD_SF'!$M$23</definedName>
    <definedName name="CRAREHACTI_HPJOURGIR3RRDANM1\FINESS_ET">'EHPAD-PUV-AJ-HT'!$K$31</definedName>
    <definedName name="CRAREHACTI_HPJOURGIR3RRDANM1\Id_CR_SF_">'Type EHPAD_SF'!$K$23</definedName>
    <definedName name="CRAREHACTI_HPJOURGIR3RRDANM2\FINESS_ET">'EHPAD-PUV-AJ-HT'!$J$31</definedName>
    <definedName name="CRAREHACTI_HPJOURGIR3RRDANM2\Id_CR_SF_">'Type EHPAD_SF'!$J$23</definedName>
    <definedName name="CRAREHACTI_HPJOURGIR3RRDANM3\FINESS_ET">'EHPAD-PUV-AJ-HT'!$I$31</definedName>
    <definedName name="CRAREHACTI_HPJOURGIR3RRDANM3\Id_CR_SF_">'Type EHPAD_SF'!$I$23</definedName>
    <definedName name="CRAREHACTI_HPJOURGIR3RRDANN0\FINESS_ET">'EHPAD-PUV-AJ-HT'!$N$31</definedName>
    <definedName name="CRAREHACTI_HPJOURGIR3RRDANN0\Id_CR_SF_">'Type EHPAD_SF'!$N$23</definedName>
    <definedName name="CRAREHACTI_HPJOURGIR4PRDANN0\FINESS_ET">'EHPAD-PUV-AJ-HT'!$M$32</definedName>
    <definedName name="CRAREHACTI_HPJOURGIR4PRDANN0\Id_CR_SF_">'Type EHPAD_SF'!$M$24</definedName>
    <definedName name="CRAREHACTI_HPJOURGIR4RRDANM1\FINESS_ET">'EHPAD-PUV-AJ-HT'!$K$32</definedName>
    <definedName name="CRAREHACTI_HPJOURGIR4RRDANM1\Id_CR_SF_">'Type EHPAD_SF'!$K$24</definedName>
    <definedName name="CRAREHACTI_HPJOURGIR4RRDANM2\FINESS_ET">'EHPAD-PUV-AJ-HT'!$J$32</definedName>
    <definedName name="CRAREHACTI_HPJOURGIR4RRDANM2\Id_CR_SF_">'Type EHPAD_SF'!$J$24</definedName>
    <definedName name="CRAREHACTI_HPJOURGIR4RRDANM3\FINESS_ET">'EHPAD-PUV-AJ-HT'!$I$32</definedName>
    <definedName name="CRAREHACTI_HPJOURGIR4RRDANM3\Id_CR_SF_">'Type EHPAD_SF'!$I$24</definedName>
    <definedName name="CRAREHACTI_HPJOURGIR4RRDANN0\FINESS_ET">'EHPAD-PUV-AJ-HT'!$N$32</definedName>
    <definedName name="CRAREHACTI_HPJOURGIR4RRDANN0\Id_CR_SF_">'Type EHPAD_SF'!$N$24</definedName>
    <definedName name="CRAREHACTI_HPJOURGIR5PRDANN0\FINESS_ET">'EHPAD-PUV-AJ-HT'!$M$35</definedName>
    <definedName name="CRAREHACTI_HPJOURGIR5PRDANN0\Id_CR_SF_">'Type EHPAD_SF'!$M$27</definedName>
    <definedName name="CRAREHACTI_HPJOURGIR5RRDANM1\FINESS_ET">'EHPAD-PUV-AJ-HT'!$K$35</definedName>
    <definedName name="CRAREHACTI_HPJOURGIR5RRDANM1\Id_CR_SF_">'Type EHPAD_SF'!$K$27</definedName>
    <definedName name="CRAREHACTI_HPJOURGIR5RRDANM2\FINESS_ET">'EHPAD-PUV-AJ-HT'!$J$35</definedName>
    <definedName name="CRAREHACTI_HPJOURGIR5RRDANM2\Id_CR_SF_">'Type EHPAD_SF'!$J$27</definedName>
    <definedName name="CRAREHACTI_HPJOURGIR5RRDANM3\FINESS_ET">'EHPAD-PUV-AJ-HT'!$I$35</definedName>
    <definedName name="CRAREHACTI_HPJOURGIR5RRDANM3\Id_CR_SF_">'Type EHPAD_SF'!$I$27</definedName>
    <definedName name="CRAREHACTI_HPJOURGIR5RRDANN0\FINESS_ET">'EHPAD-PUV-AJ-HT'!$N$35</definedName>
    <definedName name="CRAREHACTI_HPJOURGIR5RRDANN0\Id_CR_SF_">'Type EHPAD_SF'!$N$27</definedName>
    <definedName name="CRAREHACTI_HPJOURGIR6PRDANN0\FINESS_ET">'EHPAD-PUV-AJ-HT'!$M$36</definedName>
    <definedName name="CRAREHACTI_HPJOURGIR6PRDANN0\Id_CR_SF_">'Type EHPAD_SF'!$M$28</definedName>
    <definedName name="CRAREHACTI_HPJOURGIR6RRDANM1\FINESS_ET">'EHPAD-PUV-AJ-HT'!$K$36</definedName>
    <definedName name="CRAREHACTI_HPJOURGIR6RRDANM1\Id_CR_SF_">'Type EHPAD_SF'!$K$28</definedName>
    <definedName name="CRAREHACTI_HPJOURGIR6RRDANM2\FINESS_ET">'EHPAD-PUV-AJ-HT'!$J$36</definedName>
    <definedName name="CRAREHACTI_HPJOURGIR6RRDANM2\Id_CR_SF_">'Type EHPAD_SF'!$J$28</definedName>
    <definedName name="CRAREHACTI_HPJOURGIR6RRDANM3\FINESS_ET">'EHPAD-PUV-AJ-HT'!$I$36</definedName>
    <definedName name="CRAREHACTI_HPJOURGIR6RRDANM3\Id_CR_SF_">'Type EHPAD_SF'!$I$28</definedName>
    <definedName name="CRAREHACTI_HPJOURGIR6RRDANN0\FINESS_ET">'EHPAD-PUV-AJ-HT'!$N$36</definedName>
    <definedName name="CRAREHACTI_HPJOURGIR6RRDANN0\Id_CR_SF_">'Type EHPAD_SF'!$N$28</definedName>
    <definedName name="CRAREHACTI_HPJOURM60_PRDANN0\FINESS_ET">'EHPAD-PUV-AJ-HT'!$M$40</definedName>
    <definedName name="CRAREHACTI_HPJOURM60_PRDANN0\Id_CR_SF_">'Type EHPAD_SF'!$M$32</definedName>
    <definedName name="CRAREHACTI_HPJOURM60_RRDANM1\FINESS_ET">'EHPAD-PUV-AJ-HT'!$K$40</definedName>
    <definedName name="CRAREHACTI_HPJOURM60_RRDANM1\Id_CR_SF_">'Type EHPAD_SF'!$K$32</definedName>
    <definedName name="CRAREHACTI_HPJOURM60_RRDANM2\FINESS_ET">'EHPAD-PUV-AJ-HT'!$J$40</definedName>
    <definedName name="CRAREHACTI_HPJOURM60_RRDANM2\Id_CR_SF_">'Type EHPAD_SF'!$J$32</definedName>
    <definedName name="CRAREHACTI_HPJOURM60_RRDANM3\FINESS_ET">'EHPAD-PUV-AJ-HT'!$I$40</definedName>
    <definedName name="CRAREHACTI_HPJOURM60_RRDANM3\Id_CR_SF_">'Type EHPAD_SF'!$I$32</definedName>
    <definedName name="CRAREHACTI_HPJOURM60_RRDANN0\FINESS_ET">'EHPAD-PUV-AJ-HT'!$N$40</definedName>
    <definedName name="CRAREHACTI_HPJOURM60_RRDANN0\Id_CR_SF_">'Type EHPAD_SF'!$N$32</definedName>
    <definedName name="CRAREHACTI_HPJOUROUV_PRDANN0\FINESS_ET">'EHPAD-PUV-AJ-HT'!$G$62</definedName>
    <definedName name="CRAREHACTI_HPJOUROUV_PRDANN0\Id_CR_SF_">'Type EHPAD_SF'!$G$54</definedName>
    <definedName name="CRAREHACTI_HPJOUROUV_RRDANM1\FINESS_ET">'EHPAD-PUV-AJ-HT'!$F$62</definedName>
    <definedName name="CRAREHACTI_HPJOUROUV_RRDANM1\Id_CR_SF_">'Type EHPAD_SF'!$F$54</definedName>
    <definedName name="CRAREHACTI_HPJOUROUV_RRDANM2\FINESS_ET">'EHPAD-PUV-AJ-HT'!$E$62</definedName>
    <definedName name="CRAREHACTI_HPJOUROUV_RRDANM2\Id_CR_SF_">'Type EHPAD_SF'!$E$54</definedName>
    <definedName name="CRAREHACTI_HPJOUROUV_RRDANM3\FINESS_ET">'EHPAD-PUV-AJ-HT'!$D$62</definedName>
    <definedName name="CRAREHACTI_HPJOUROUV_RRDANM3\Id_CR_SF_">'Type EHPAD_SF'!$D$54</definedName>
    <definedName name="CRAREHACTI_HPJOUROUV_RRDANN0\FINESS_ET">'EHPAD-PUV-AJ-HT'!$H$62</definedName>
    <definedName name="CRAREHACTI_HPJOUROUV_RRDANN0\Id_CR_SF_">'Type EHPAD_SF'!$H$54</definedName>
    <definedName name="CRAREHACTI_HPNBPLACESPRDANN0\FINESS_ET">'EHPAD-PUV-AJ-HT'!$G$61</definedName>
    <definedName name="CRAREHACTI_HPNBPLACESPRDANN0\Id_CR_SF_">'Type EHPAD_SF'!$G$53</definedName>
    <definedName name="CRAREHACTI_HPNBPLACESRRDANM1\FINESS_ET">'EHPAD-PUV-AJ-HT'!$F$61</definedName>
    <definedName name="CRAREHACTI_HPNBPLACESRRDANM1\Id_CR_SF_">'Type EHPAD_SF'!$F$53</definedName>
    <definedName name="CRAREHACTI_HPNBPLACESRRDANM2\FINESS_ET">'EHPAD-PUV-AJ-HT'!$E$61</definedName>
    <definedName name="CRAREHACTI_HPNBPLACESRRDANM2\Id_CR_SF_">'Type EHPAD_SF'!$E$53</definedName>
    <definedName name="CRAREHACTI_HPNBPLACESRRDANM3\FINESS_ET">'EHPAD-PUV-AJ-HT'!$D$61</definedName>
    <definedName name="CRAREHACTI_HPNBPLACESRRDANM3\Id_CR_SF_">'Type EHPAD_SF'!$D$53</definedName>
    <definedName name="CRAREHACTI_HPNBPLACESRRDANN0\FINESS_ET">'EHPAD-PUV-AJ-HT'!$H$61</definedName>
    <definedName name="CRAREHACTI_HPNBPLACESRRDANN0\Id_CR_SF_">'Type EHPAD_SF'!$H$53</definedName>
    <definedName name="CRAREHACTI_HPPAD12HD_PRDANN0\FINESS_ET">'EHPAD-PUV-AJ-HT'!$G$30</definedName>
    <definedName name="CRAREHACTI_HPPAD12HD_PRDANN0\Id_CR_SF_">'Type EHPAD_SF'!$G$22</definedName>
    <definedName name="CRAREHACTI_HPPAD12HD_RRDANM1\FINESS_ET">'EHPAD-PUV-AJ-HT'!$F$30</definedName>
    <definedName name="CRAREHACTI_HPPAD12HD_RRDANM1\Id_CR_SF_">'Type EHPAD_SF'!$F$22</definedName>
    <definedName name="CRAREHACTI_HPPAD12HD_RRDANM2\FINESS_ET">'EHPAD-PUV-AJ-HT'!$E$30</definedName>
    <definedName name="CRAREHACTI_HPPAD12HD_RRDANM2\Id_CR_SF_">'Type EHPAD_SF'!$E$22</definedName>
    <definedName name="CRAREHACTI_HPPAD12HD_RRDANM3\FINESS_ET">'EHPAD-PUV-AJ-HT'!$D$30</definedName>
    <definedName name="CRAREHACTI_HPPAD12HD_RRDANM3\Id_CR_SF_">'Type EHPAD_SF'!$D$22</definedName>
    <definedName name="CRAREHACTI_HPPAD12HD_RRDANN0\FINESS_ET">'EHPAD-PUV-AJ-HT'!$H$30</definedName>
    <definedName name="CRAREHACTI_HPPAD12HD_RRDANN0\Id_CR_SF_">'Type EHPAD_SF'!$H$22</definedName>
    <definedName name="CRAREHACTI_HPPAD34HD_PRDANN0\FINESS_ET">'EHPAD-PUV-AJ-HT'!$G$34</definedName>
    <definedName name="CRAREHACTI_HPPAD34HD_PRDANN0\Id_CR_SF_">'Type EHPAD_SF'!$G$26</definedName>
    <definedName name="CRAREHACTI_HPPAD34HD_RRDANM1\FINESS_ET">'EHPAD-PUV-AJ-HT'!$F$34</definedName>
    <definedName name="CRAREHACTI_HPPAD34HD_RRDANM1\Id_CR_SF_">'Type EHPAD_SF'!$F$26</definedName>
    <definedName name="CRAREHACTI_HPPAD34HD_RRDANM2\FINESS_ET">'EHPAD-PUV-AJ-HT'!$E$34</definedName>
    <definedName name="CRAREHACTI_HPPAD34HD_RRDANM2\Id_CR_SF_">'Type EHPAD_SF'!$E$26</definedName>
    <definedName name="CRAREHACTI_HPPAD34HD_RRDANM3\FINESS_ET">'EHPAD-PUV-AJ-HT'!$D$34</definedName>
    <definedName name="CRAREHACTI_HPPAD34HD_RRDANM3\Id_CR_SF_">'Type EHPAD_SF'!$D$26</definedName>
    <definedName name="CRAREHACTI_HPPAD34HD_RRDANN0\FINESS_ET">'EHPAD-PUV-AJ-HT'!$H$34</definedName>
    <definedName name="CRAREHACTI_HPPAD34HD_RRDANN0\Id_CR_SF_">'Type EHPAD_SF'!$H$26</definedName>
    <definedName name="CRAREHACTI_HPPAD56HD_PRDANN0\FINESS_ET">'EHPAD-PUV-AJ-HT'!$G$38</definedName>
    <definedName name="CRAREHACTI_HPPAD56HD_PRDANN0\Id_CR_SF_">'Type EHPAD_SF'!$G$30</definedName>
    <definedName name="CRAREHACTI_HPPAD56HD_RRDANM1\FINESS_ET">'EHPAD-PUV-AJ-HT'!$F$38</definedName>
    <definedName name="CRAREHACTI_HPPAD56HD_RRDANM1\Id_CR_SF_">'Type EHPAD_SF'!$F$30</definedName>
    <definedName name="CRAREHACTI_HPPAD56HD_RRDANM2\FINESS_ET">'EHPAD-PUV-AJ-HT'!$E$38</definedName>
    <definedName name="CRAREHACTI_HPPAD56HD_RRDANM2\Id_CR_SF_">'Type EHPAD_SF'!$E$30</definedName>
    <definedName name="CRAREHACTI_HPPAD56HD_RRDANM3\FINESS_ET">'EHPAD-PUV-AJ-HT'!$D$38</definedName>
    <definedName name="CRAREHACTI_HPPAD56HD_RRDANM3\Id_CR_SF_">'Type EHPAD_SF'!$D$30</definedName>
    <definedName name="CRAREHACTI_HPPAD56HD_RRDANN0\FINESS_ET">'EHPAD-PUV-AJ-HT'!$H$38</definedName>
    <definedName name="CRAREHACTI_HPPAD56HD_RRDANN0\Id_CR_SF_">'Type EHPAD_SF'!$H$30</definedName>
    <definedName name="CRAREHACTI_HPPADD_______ANM1\FINESS_ET">'EHPAD-PUV-AJ-HT'!$D$12</definedName>
    <definedName name="CRAREHACTI_HPPADD_______ANN0\FINESS_ET">'EHPAD-PUV-AJ-HT'!$E$12</definedName>
    <definedName name="CRAREHACTI_HPPADGIR1_PRDANN0\FINESS_ET">'EHPAD-PUV-AJ-HT'!$G$27</definedName>
    <definedName name="CRAREHACTI_HPPADGIR1_PRDANN0\Id_CR_SF_">'Type EHPAD_SF'!$G$19</definedName>
    <definedName name="CRAREHACTI_HPPADGIR1_RRDANM1\FINESS_ET">'EHPAD-PUV-AJ-HT'!$F$27</definedName>
    <definedName name="CRAREHACTI_HPPADGIR1_RRDANM1\Id_CR_SF_">'Type EHPAD_SF'!$F$19</definedName>
    <definedName name="CRAREHACTI_HPPADGIR1_RRDANM2\FINESS_ET">'EHPAD-PUV-AJ-HT'!$E$27</definedName>
    <definedName name="CRAREHACTI_HPPADGIR1_RRDANM2\Id_CR_SF_">'Type EHPAD_SF'!$E$19</definedName>
    <definedName name="CRAREHACTI_HPPADGIR1_RRDANM3\FINESS_ET">'EHPAD-PUV-AJ-HT'!$D$27</definedName>
    <definedName name="CRAREHACTI_HPPADGIR1_RRDANM3\Id_CR_SF_">'Type EHPAD_SF'!$D$19</definedName>
    <definedName name="CRAREHACTI_HPPADGIR1_RRDANN0\FINESS_ET">'EHPAD-PUV-AJ-HT'!$H$27</definedName>
    <definedName name="CRAREHACTI_HPPADGIR1_RRDANN0\Id_CR_SF_">'Type EHPAD_SF'!$H$19</definedName>
    <definedName name="CRAREHACTI_HPPADGIR2_PRDANN0\FINESS_ET">'EHPAD-PUV-AJ-HT'!$G$28</definedName>
    <definedName name="CRAREHACTI_HPPADGIR2_PRDANN0\Id_CR_SF_">'Type EHPAD_SF'!$G$20</definedName>
    <definedName name="CRAREHACTI_HPPADGIR2_RRDANM1\FINESS_ET">'EHPAD-PUV-AJ-HT'!$F$28</definedName>
    <definedName name="CRAREHACTI_HPPADGIR2_RRDANM1\Id_CR_SF_">'Type EHPAD_SF'!$F$20</definedName>
    <definedName name="CRAREHACTI_HPPADGIR2_RRDANM2\FINESS_ET">'EHPAD-PUV-AJ-HT'!$E$28</definedName>
    <definedName name="CRAREHACTI_HPPADGIR2_RRDANM2\Id_CR_SF_">'Type EHPAD_SF'!$E$20</definedName>
    <definedName name="CRAREHACTI_HPPADGIR2_RRDANM3\FINESS_ET">'EHPAD-PUV-AJ-HT'!$D$28</definedName>
    <definedName name="CRAREHACTI_HPPADGIR2_RRDANM3\Id_CR_SF_">'Type EHPAD_SF'!$D$20</definedName>
    <definedName name="CRAREHACTI_HPPADGIR2_RRDANN0\FINESS_ET">'EHPAD-PUV-AJ-HT'!$H$28</definedName>
    <definedName name="CRAREHACTI_HPPADGIR2_RRDANN0\Id_CR_SF_">'Type EHPAD_SF'!$H$20</definedName>
    <definedName name="CRAREHACTI_HPPADGIR3_PRDANN0\FINESS_ET">'EHPAD-PUV-AJ-HT'!$G$31</definedName>
    <definedName name="CRAREHACTI_HPPADGIR3_PRDANN0\Id_CR_SF_">'Type EHPAD_SF'!$G$23</definedName>
    <definedName name="CRAREHACTI_HPPADGIR3_RRDANM1\FINESS_ET">'EHPAD-PUV-AJ-HT'!$F$31</definedName>
    <definedName name="CRAREHACTI_HPPADGIR3_RRDANM1\Id_CR_SF_">'Type EHPAD_SF'!$F$23</definedName>
    <definedName name="CRAREHACTI_HPPADGIR3_RRDANM2\FINESS_ET">'EHPAD-PUV-AJ-HT'!$E$31</definedName>
    <definedName name="CRAREHACTI_HPPADGIR3_RRDANM2\Id_CR_SF_">'Type EHPAD_SF'!$E$23</definedName>
    <definedName name="CRAREHACTI_HPPADGIR3_RRDANM3\FINESS_ET">'EHPAD-PUV-AJ-HT'!$D$31</definedName>
    <definedName name="CRAREHACTI_HPPADGIR3_RRDANM3\Id_CR_SF_">'Type EHPAD_SF'!$D$23</definedName>
    <definedName name="CRAREHACTI_HPPADGIR3_RRDANN0\FINESS_ET">'EHPAD-PUV-AJ-HT'!$H$31</definedName>
    <definedName name="CRAREHACTI_HPPADGIR3_RRDANN0\Id_CR_SF_">'Type EHPAD_SF'!$H$23</definedName>
    <definedName name="CRAREHACTI_HPPADGIR4_PRDANN0\FINESS_ET">'EHPAD-PUV-AJ-HT'!$G$32</definedName>
    <definedName name="CRAREHACTI_HPPADGIR4_PRDANN0\Id_CR_SF_">'Type EHPAD_SF'!$G$24</definedName>
    <definedName name="CRAREHACTI_HPPADGIR4_RRDANM1\FINESS_ET">'EHPAD-PUV-AJ-HT'!$F$32</definedName>
    <definedName name="CRAREHACTI_HPPADGIR4_RRDANM1\Id_CR_SF_">'Type EHPAD_SF'!$F$24</definedName>
    <definedName name="CRAREHACTI_HPPADGIR4_RRDANM2\FINESS_ET">'EHPAD-PUV-AJ-HT'!$E$32</definedName>
    <definedName name="CRAREHACTI_HPPADGIR4_RRDANM2\Id_CR_SF_">'Type EHPAD_SF'!$E$24</definedName>
    <definedName name="CRAREHACTI_HPPADGIR4_RRDANM3\FINESS_ET">'EHPAD-PUV-AJ-HT'!$D$32</definedName>
    <definedName name="CRAREHACTI_HPPADGIR4_RRDANM3\Id_CR_SF_">'Type EHPAD_SF'!$D$24</definedName>
    <definedName name="CRAREHACTI_HPPADGIR4_RRDANN0\FINESS_ET">'EHPAD-PUV-AJ-HT'!$H$32</definedName>
    <definedName name="CRAREHACTI_HPPADGIR4_RRDANN0\Id_CR_SF_">'Type EHPAD_SF'!$H$24</definedName>
    <definedName name="CRAREHACTI_HPPADGIR5_PRDANN0\FINESS_ET">'EHPAD-PUV-AJ-HT'!$G$35</definedName>
    <definedName name="CRAREHACTI_HPPADGIR5_PRDANN0\Id_CR_SF_">'Type EHPAD_SF'!$G$27</definedName>
    <definedName name="CRAREHACTI_HPPADGIR5_RRDANM1\FINESS_ET">'EHPAD-PUV-AJ-HT'!$F$35</definedName>
    <definedName name="CRAREHACTI_HPPADGIR5_RRDANM1\Id_CR_SF_">'Type EHPAD_SF'!$F$27</definedName>
    <definedName name="CRAREHACTI_HPPADGIR5_RRDANM2\FINESS_ET">'EHPAD-PUV-AJ-HT'!$E$35</definedName>
    <definedName name="CRAREHACTI_HPPADGIR5_RRDANM2\Id_CR_SF_">'Type EHPAD_SF'!$E$27</definedName>
    <definedName name="CRAREHACTI_HPPADGIR5_RRDANM3\FINESS_ET">'EHPAD-PUV-AJ-HT'!$D$35</definedName>
    <definedName name="CRAREHACTI_HPPADGIR5_RRDANM3\Id_CR_SF_">'Type EHPAD_SF'!$D$27</definedName>
    <definedName name="CRAREHACTI_HPPADGIR5_RRDANN0\FINESS_ET">'EHPAD-PUV-AJ-HT'!$H$35</definedName>
    <definedName name="CRAREHACTI_HPPADGIR5_RRDANN0\Id_CR_SF_">'Type EHPAD_SF'!$H$27</definedName>
    <definedName name="CRAREHACTI_HPPADGIR6_PRDANN0\FINESS_ET">'EHPAD-PUV-AJ-HT'!$G$36</definedName>
    <definedName name="CRAREHACTI_HPPADGIR6_PRDANN0\Id_CR_SF_">'Type EHPAD_SF'!$G$28</definedName>
    <definedName name="CRAREHACTI_HPPADGIR6_RRDANM1\FINESS_ET">'EHPAD-PUV-AJ-HT'!$F$36</definedName>
    <definedName name="CRAREHACTI_HPPADGIR6_RRDANM1\Id_CR_SF_">'Type EHPAD_SF'!$F$28</definedName>
    <definedName name="CRAREHACTI_HPPADGIR6_RRDANM2\FINESS_ET">'EHPAD-PUV-AJ-HT'!$E$36</definedName>
    <definedName name="CRAREHACTI_HPPADGIR6_RRDANM2\Id_CR_SF_">'Type EHPAD_SF'!$E$28</definedName>
    <definedName name="CRAREHACTI_HPPADGIR6_RRDANM3\FINESS_ET">'EHPAD-PUV-AJ-HT'!$D$36</definedName>
    <definedName name="CRAREHACTI_HPPADGIR6_RRDANM3\Id_CR_SF_">'Type EHPAD_SF'!$D$28</definedName>
    <definedName name="CRAREHACTI_HPPADGIR6_RRDANN0\FINESS_ET">'EHPAD-PUV-AJ-HT'!$H$36</definedName>
    <definedName name="CRAREHACTI_HPPADGIR6_RRDANN0\Id_CR_SF_">'Type EHPAD_SF'!$H$28</definedName>
    <definedName name="CRAREHACTI_HPPADM60__PRDANN0\FINESS_ET">'EHPAD-PUV-AJ-HT'!$G$40</definedName>
    <definedName name="CRAREHACTI_HPPADM60__PRDANN0\Id_CR_SF_">'Type EHPAD_SF'!$G$32</definedName>
    <definedName name="CRAREHACTI_HPPADM60__RRDANM1\FINESS_ET">'EHPAD-PUV-AJ-HT'!$F$40</definedName>
    <definedName name="CRAREHACTI_HPPADM60__RRDANM1\Id_CR_SF_">'Type EHPAD_SF'!$F$32</definedName>
    <definedName name="CRAREHACTI_HPPADM60__RRDANM2\FINESS_ET">'EHPAD-PUV-AJ-HT'!$E$40</definedName>
    <definedName name="CRAREHACTI_HPPADM60__RRDANM2\Id_CR_SF_">'Type EHPAD_SF'!$E$32</definedName>
    <definedName name="CRAREHACTI_HPPADM60__RRDANM3\FINESS_ET">'EHPAD-PUV-AJ-HT'!$D$40</definedName>
    <definedName name="CRAREHACTI_HPPADM60__RRDANM3\Id_CR_SF_">'Type EHPAD_SF'!$D$32</definedName>
    <definedName name="CRAREHACTI_HPPADM60__RRDANN0\FINESS_ET">'EHPAD-PUV-AJ-HT'!$H$40</definedName>
    <definedName name="CRAREHACTI_HPPADM60__RRDANN0\Id_CR_SF_">'Type EHPAD_SF'!$H$32</definedName>
    <definedName name="CRAREHACTI_HPPMP________ANM1\FINESS_ET">'EHPAD-PUV-AJ-HT'!$D$15</definedName>
    <definedName name="CRAREHACTI_HPPMP________ANN0\FINESS_ET">'EHPAD-PUV-AJ-HT'!$E$15</definedName>
    <definedName name="CRAREHACTI_HPPTSGIR_____ANM1\FINESS_ET">'EHPAD-PUV-AJ-HT'!$D$11</definedName>
    <definedName name="CRAREHACTI_HPPTSGIR_____ANN0\FINESS_ET">'EHPAD-PUV-AJ-HT'!$E$11</definedName>
    <definedName name="CRAREHACTI_HPTJOURPREPRDANN0\FINESS_ET">'EHPAD-PUV-AJ-HT'!$M$41</definedName>
    <definedName name="CRAREHACTI_HPTJOURPRERRDANM1\FINESS_ET">'EHPAD-PUV-AJ-HT'!$K$41</definedName>
    <definedName name="CRAREHACTI_HPTJOURPRERRDANN0\FINESS_ET">'EHPAD-PUV-AJ-HT'!$N$41</definedName>
    <definedName name="CRAREHACTI_HPTO_NUM__PRDANN0\FINESS_ET">'EHPAD-PUV-AJ-HT'!$M$46</definedName>
    <definedName name="CRAREHACTI_HPTO_NUM__RRDANM1\FINESS_ET">'EHPAD-PUV-AJ-HT'!$K$46</definedName>
    <definedName name="CRAREHACTI_HPTO_NUM__RRDANN0\FINESS_ET">'EHPAD-PUV-AJ-HT'!$N$46</definedName>
    <definedName name="CRAREHACTI_HPVALPTGIR___ANM1\FINESS_ET">'EHPAD-PUV-AJ-HT'!$D$13</definedName>
    <definedName name="CRAREHACTI_HPVALPTGIR___ANN0\FINESS_ET">'EHPAD-PUV-AJ-HT'!$E$13</definedName>
    <definedName name="CRAREHACTI_HTABSM72__PRDANN0\FINESS_ET">'EHPAD-PUV-AJ-HT'!$M$93</definedName>
    <definedName name="CRAREHACTI_HTABSM72__PRDANN0\Id_CR_SF_">'Type EHPAD_SF'!$M$85</definedName>
    <definedName name="CRAREHACTI_HTABSM72__RRDANM1\FINESS_ET">'EHPAD-PUV-AJ-HT'!$K$93</definedName>
    <definedName name="CRAREHACTI_HTABSM72__RRDANM1\Id_CR_SF_">'Type EHPAD_SF'!$K$85</definedName>
    <definedName name="CRAREHACTI_HTABSM72__RRDANM2\FINESS_ET">'EHPAD-PUV-AJ-HT'!$J$93</definedName>
    <definedName name="CRAREHACTI_HTABSM72__RRDANM2\Id_CR_SF_">'Type EHPAD_SF'!$J$85</definedName>
    <definedName name="CRAREHACTI_HTABSM72__RRDANM3\FINESS_ET">'EHPAD-PUV-AJ-HT'!$I$93</definedName>
    <definedName name="CRAREHACTI_HTABSM72__RRDANM3\Id_CR_SF_">'Type EHPAD_SF'!$I$85</definedName>
    <definedName name="CRAREHACTI_HTABSM72__RRDANN0\FINESS_ET">'EHPAD-PUV-AJ-HT'!$N$93</definedName>
    <definedName name="CRAREHACTI_HTABSM72__RRDANN0\Id_CR_SF_">'Type EHPAD_SF'!$N$85</definedName>
    <definedName name="CRAREHACTI_HTABSP72__PRDANN0\FINESS_ET">'EHPAD-PUV-AJ-HT'!$M$103</definedName>
    <definedName name="CRAREHACTI_HTABSP72__PRDANN0\Id_CR_SF_">'Type EHPAD_SF'!$M$95</definedName>
    <definedName name="CRAREHACTI_HTABSP72__RRDANM1\FINESS_ET">'EHPAD-PUV-AJ-HT'!$K$103</definedName>
    <definedName name="CRAREHACTI_HTABSP72__RRDANM1\Id_CR_SF_">'Type EHPAD_SF'!$K$95</definedName>
    <definedName name="CRAREHACTI_HTABSP72__RRDANM2\FINESS_ET">'EHPAD-PUV-AJ-HT'!$J$103</definedName>
    <definedName name="CRAREHACTI_HTABSP72__RRDANM2\Id_CR_SF_">'Type EHPAD_SF'!$J$95</definedName>
    <definedName name="CRAREHACTI_HTABSP72__RRDANM3\FINESS_ET">'EHPAD-PUV-AJ-HT'!$I$103</definedName>
    <definedName name="CRAREHACTI_HTABSP72__RRDANM3\Id_CR_SF_">'Type EHPAD_SF'!$I$95</definedName>
    <definedName name="CRAREHACTI_HTABSP72__RRDANN0\FINESS_ET">'EHPAD-PUV-AJ-HT'!$N$103</definedName>
    <definedName name="CRAREHACTI_HTABSP72__RRDANN0\Id_CR_SF_">'Type EHPAD_SF'!$N$95</definedName>
    <definedName name="CRAREHACTI_HTCAPINSHT___ANN0\FINESS_ET">'EHPAD-PUV-AJ-HT'!$G$8</definedName>
    <definedName name="CRAREHACTI_HTCAPINSHT___ANN0\Id_CR_SF_">'Type EHPAD_SF'!$G$8</definedName>
    <definedName name="CRAREHACTI_HTHOSPM72_PRDANN0\FINESS_ET">'EHPAD-PUV-AJ-HT'!$M$94</definedName>
    <definedName name="CRAREHACTI_HTHOSPM72_PRDANN0\Id_CR_SF_">'Type EHPAD_SF'!$M$86</definedName>
    <definedName name="CRAREHACTI_HTHOSPM72_RRDANM1\FINESS_ET">'EHPAD-PUV-AJ-HT'!$K$94</definedName>
    <definedName name="CRAREHACTI_HTHOSPM72_RRDANM1\Id_CR_SF_">'Type EHPAD_SF'!$K$86</definedName>
    <definedName name="CRAREHACTI_HTHOSPM72_RRDANM2\FINESS_ET">'EHPAD-PUV-AJ-HT'!$J$94</definedName>
    <definedName name="CRAREHACTI_HTHOSPM72_RRDANM2\Id_CR_SF_">'Type EHPAD_SF'!$J$86</definedName>
    <definedName name="CRAREHACTI_HTHOSPM72_RRDANM3\FINESS_ET">'EHPAD-PUV-AJ-HT'!$I$94</definedName>
    <definedName name="CRAREHACTI_HTHOSPM72_RRDANM3\Id_CR_SF_">'Type EHPAD_SF'!$I$86</definedName>
    <definedName name="CRAREHACTI_HTHOSPM72_RRDANN0\FINESS_ET">'EHPAD-PUV-AJ-HT'!$N$94</definedName>
    <definedName name="CRAREHACTI_HTHOSPM72_RRDANN0\Id_CR_SF_">'Type EHPAD_SF'!$N$86</definedName>
    <definedName name="CRAREHACTI_HTHOSPP72_PRDANN0\FINESS_ET">'EHPAD-PUV-AJ-HT'!$M$104</definedName>
    <definedName name="CRAREHACTI_HTHOSPP72_PRDANN0\Id_CR_SF_">'Type EHPAD_SF'!$M$96</definedName>
    <definedName name="CRAREHACTI_HTHOSPP72_RRDANM1\FINESS_ET">'EHPAD-PUV-AJ-HT'!$K$104</definedName>
    <definedName name="CRAREHACTI_HTHOSPP72_RRDANM1\Id_CR_SF_">'Type EHPAD_SF'!$K$96</definedName>
    <definedName name="CRAREHACTI_HTHOSPP72_RRDANM2\FINESS_ET">'EHPAD-PUV-AJ-HT'!$J$104</definedName>
    <definedName name="CRAREHACTI_HTHOSPP72_RRDANM2\Id_CR_SF_">'Type EHPAD_SF'!$J$96</definedName>
    <definedName name="CRAREHACTI_HTHOSPP72_RRDANM3\FINESS_ET">'EHPAD-PUV-AJ-HT'!$I$104</definedName>
    <definedName name="CRAREHACTI_HTHOSPP72_RRDANM3\Id_CR_SF_">'Type EHPAD_SF'!$I$96</definedName>
    <definedName name="CRAREHACTI_HTHOSPP72_RRDANN0\FINESS_ET">'EHPAD-PUV-AJ-HT'!$N$104</definedName>
    <definedName name="CRAREHACTI_HTHOSPP72_RRDANN0\Id_CR_SF_">'Type EHPAD_SF'!$N$96</definedName>
    <definedName name="CRAREHACTI_HTJOUR12HDPRDANN0\FINESS_ET">'EHPAD-PUV-AJ-HT'!$M$81</definedName>
    <definedName name="CRAREHACTI_HTJOUR12HDPRDANN0\Id_CR_SF_">'Type EHPAD_SF'!$M$73</definedName>
    <definedName name="CRAREHACTI_HTJOUR12HDRRDANM1\FINESS_ET">'EHPAD-PUV-AJ-HT'!$K$81</definedName>
    <definedName name="CRAREHACTI_HTJOUR12HDRRDANM1\Id_CR_SF_">'Type EHPAD_SF'!$K$73</definedName>
    <definedName name="CRAREHACTI_HTJOUR12HDRRDANM2\FINESS_ET">'EHPAD-PUV-AJ-HT'!$J$81</definedName>
    <definedName name="CRAREHACTI_HTJOUR12HDRRDANM2\Id_CR_SF_">'Type EHPAD_SF'!$J$73</definedName>
    <definedName name="CRAREHACTI_HTJOUR12HDRRDANM3\FINESS_ET">'EHPAD-PUV-AJ-HT'!$I$81</definedName>
    <definedName name="CRAREHACTI_HTJOUR12HDRRDANM3\Id_CR_SF_">'Type EHPAD_SF'!$I$73</definedName>
    <definedName name="CRAREHACTI_HTJOUR12HDRRDANN0\FINESS_ET">'EHPAD-PUV-AJ-HT'!$N$81</definedName>
    <definedName name="CRAREHACTI_HTJOUR12HDRRDANN0\Id_CR_SF_">'Type EHPAD_SF'!$N$73</definedName>
    <definedName name="CRAREHACTI_HTJOUR34HDPRDANN0\FINESS_ET">'EHPAD-PUV-AJ-HT'!$M$85</definedName>
    <definedName name="CRAREHACTI_HTJOUR34HDPRDANN0\Id_CR_SF_">'Type EHPAD_SF'!$M$77</definedName>
    <definedName name="CRAREHACTI_HTJOUR34HDRRDANM1\FINESS_ET">'EHPAD-PUV-AJ-HT'!$K$85</definedName>
    <definedName name="CRAREHACTI_HTJOUR34HDRRDANM1\Id_CR_SF_">'Type EHPAD_SF'!$K$77</definedName>
    <definedName name="CRAREHACTI_HTJOUR34HDRRDANM2\FINESS_ET">'EHPAD-PUV-AJ-HT'!$J$85</definedName>
    <definedName name="CRAREHACTI_HTJOUR34HDRRDANM2\Id_CR_SF_">'Type EHPAD_SF'!$J$77</definedName>
    <definedName name="CRAREHACTI_HTJOUR34HDRRDANM3\FINESS_ET">'EHPAD-PUV-AJ-HT'!$I$85</definedName>
    <definedName name="CRAREHACTI_HTJOUR34HDRRDANM3\Id_CR_SF_">'Type EHPAD_SF'!$I$77</definedName>
    <definedName name="CRAREHACTI_HTJOUR34HDRRDANN0\FINESS_ET">'EHPAD-PUV-AJ-HT'!$N$85</definedName>
    <definedName name="CRAREHACTI_HTJOUR34HDRRDANN0\Id_CR_SF_">'Type EHPAD_SF'!$N$77</definedName>
    <definedName name="CRAREHACTI_HTJOUR56HDPRDANN0\FINESS_ET">'EHPAD-PUV-AJ-HT'!$M$89</definedName>
    <definedName name="CRAREHACTI_HTJOUR56HDPRDANN0\Id_CR_SF_">'Type EHPAD_SF'!$M$81</definedName>
    <definedName name="CRAREHACTI_HTJOUR56HDRRDANM1\FINESS_ET">'EHPAD-PUV-AJ-HT'!$K$89</definedName>
    <definedName name="CRAREHACTI_HTJOUR56HDRRDANM1\Id_CR_SF_">'Type EHPAD_SF'!$K$81</definedName>
    <definedName name="CRAREHACTI_HTJOUR56HDRRDANM2\FINESS_ET">'EHPAD-PUV-AJ-HT'!$J$89</definedName>
    <definedName name="CRAREHACTI_HTJOUR56HDRRDANM2\Id_CR_SF_">'Type EHPAD_SF'!$J$81</definedName>
    <definedName name="CRAREHACTI_HTJOUR56HDRRDANM3\FINESS_ET">'EHPAD-PUV-AJ-HT'!$I$89</definedName>
    <definedName name="CRAREHACTI_HTJOUR56HDRRDANM3\Id_CR_SF_">'Type EHPAD_SF'!$I$81</definedName>
    <definedName name="CRAREHACTI_HTJOUR56HDRRDANN0\FINESS_ET">'EHPAD-PUV-AJ-HT'!$N$89</definedName>
    <definedName name="CRAREHACTI_HTJOUR56HDRRDANN0\Id_CR_SF_">'Type EHPAD_SF'!$N$81</definedName>
    <definedName name="CRAREHACTI_HTJOURGIR1PRDANN0\FINESS_ET">'EHPAD-PUV-AJ-HT'!$M$78</definedName>
    <definedName name="CRAREHACTI_HTJOURGIR1PRDANN0\Id_CR_SF_">'Type EHPAD_SF'!$M$70</definedName>
    <definedName name="CRAREHACTI_HTJOURGIR1RRDANM1\FINESS_ET">'EHPAD-PUV-AJ-HT'!$K$78</definedName>
    <definedName name="CRAREHACTI_HTJOURGIR1RRDANM1\Id_CR_SF_">'Type EHPAD_SF'!$K$70</definedName>
    <definedName name="CRAREHACTI_HTJOURGIR1RRDANM2\FINESS_ET">'EHPAD-PUV-AJ-HT'!$J$78</definedName>
    <definedName name="CRAREHACTI_HTJOURGIR1RRDANM2\Id_CR_SF_">'Type EHPAD_SF'!$J$70</definedName>
    <definedName name="CRAREHACTI_HTJOURGIR1RRDANM3\FINESS_ET">'EHPAD-PUV-AJ-HT'!$I$78</definedName>
    <definedName name="CRAREHACTI_HTJOURGIR1RRDANM3\Id_CR_SF_">'Type EHPAD_SF'!$I$70</definedName>
    <definedName name="CRAREHACTI_HTJOURGIR1RRDANN0\FINESS_ET">'EHPAD-PUV-AJ-HT'!$N$78</definedName>
    <definedName name="CRAREHACTI_HTJOURGIR1RRDANN0\Id_CR_SF_">'Type EHPAD_SF'!$N$70</definedName>
    <definedName name="CRAREHACTI_HTJOURGIR2PRDANN0\FINESS_ET">'EHPAD-PUV-AJ-HT'!$M$79</definedName>
    <definedName name="CRAREHACTI_HTJOURGIR2PRDANN0\Id_CR_SF_">'Type EHPAD_SF'!$M$71</definedName>
    <definedName name="CRAREHACTI_HTJOURGIR2RRDANM1\FINESS_ET">'EHPAD-PUV-AJ-HT'!$K$79</definedName>
    <definedName name="CRAREHACTI_HTJOURGIR2RRDANM1\Id_CR_SF_">'Type EHPAD_SF'!$K$71</definedName>
    <definedName name="CRAREHACTI_HTJOURGIR2RRDANM2\FINESS_ET">'EHPAD-PUV-AJ-HT'!$J$79</definedName>
    <definedName name="CRAREHACTI_HTJOURGIR2RRDANM2\Id_CR_SF_">'Type EHPAD_SF'!$J$71</definedName>
    <definedName name="CRAREHACTI_HTJOURGIR2RRDANM3\FINESS_ET">'EHPAD-PUV-AJ-HT'!$I$79</definedName>
    <definedName name="CRAREHACTI_HTJOURGIR2RRDANM3\Id_CR_SF_">'Type EHPAD_SF'!$I$71</definedName>
    <definedName name="CRAREHACTI_HTJOURGIR2RRDANN0\FINESS_ET">'EHPAD-PUV-AJ-HT'!$N$79</definedName>
    <definedName name="CRAREHACTI_HTJOURGIR2RRDANN0\Id_CR_SF_">'Type EHPAD_SF'!$N$71</definedName>
    <definedName name="CRAREHACTI_HTJOURGIR3PRDANN0\FINESS_ET">'EHPAD-PUV-AJ-HT'!$M$82</definedName>
    <definedName name="CRAREHACTI_HTJOURGIR3PRDANN0\Id_CR_SF_">'Type EHPAD_SF'!$M$74</definedName>
    <definedName name="CRAREHACTI_HTJOURGIR3RRDANM1\FINESS_ET">'EHPAD-PUV-AJ-HT'!$K$82</definedName>
    <definedName name="CRAREHACTI_HTJOURGIR3RRDANM1\Id_CR_SF_">'Type EHPAD_SF'!$K$74</definedName>
    <definedName name="CRAREHACTI_HTJOURGIR3RRDANM2\FINESS_ET">'EHPAD-PUV-AJ-HT'!$J$82</definedName>
    <definedName name="CRAREHACTI_HTJOURGIR3RRDANM2\Id_CR_SF_">'Type EHPAD_SF'!$J$74</definedName>
    <definedName name="CRAREHACTI_HTJOURGIR3RRDANM3\FINESS_ET">'EHPAD-PUV-AJ-HT'!$I$82</definedName>
    <definedName name="CRAREHACTI_HTJOURGIR3RRDANM3\Id_CR_SF_">'Type EHPAD_SF'!$I$74</definedName>
    <definedName name="CRAREHACTI_HTJOURGIR3RRDANN0\FINESS_ET">'EHPAD-PUV-AJ-HT'!$N$82</definedName>
    <definedName name="CRAREHACTI_HTJOURGIR3RRDANN0\Id_CR_SF_">'Type EHPAD_SF'!$N$74</definedName>
    <definedName name="CRAREHACTI_HTJOURGIR4PRDANN0\FINESS_ET">'EHPAD-PUV-AJ-HT'!$M$83</definedName>
    <definedName name="CRAREHACTI_HTJOURGIR4PRDANN0\Id_CR_SF_">'Type EHPAD_SF'!$M$75</definedName>
    <definedName name="CRAREHACTI_HTJOURGIR4RRDANM1\FINESS_ET">'EHPAD-PUV-AJ-HT'!$K$83</definedName>
    <definedName name="CRAREHACTI_HTJOURGIR4RRDANM1\Id_CR_SF_">'Type EHPAD_SF'!$K$75</definedName>
    <definedName name="CRAREHACTI_HTJOURGIR4RRDANM2\FINESS_ET">'EHPAD-PUV-AJ-HT'!$J$83</definedName>
    <definedName name="CRAREHACTI_HTJOURGIR4RRDANM2\Id_CR_SF_">'Type EHPAD_SF'!$J$75</definedName>
    <definedName name="CRAREHACTI_HTJOURGIR4RRDANM3\FINESS_ET">'EHPAD-PUV-AJ-HT'!$I$83</definedName>
    <definedName name="CRAREHACTI_HTJOURGIR4RRDANM3\Id_CR_SF_">'Type EHPAD_SF'!$I$75</definedName>
    <definedName name="CRAREHACTI_HTJOURGIR4RRDANN0\FINESS_ET">'EHPAD-PUV-AJ-HT'!$N$83</definedName>
    <definedName name="CRAREHACTI_HTJOURGIR4RRDANN0\Id_CR_SF_">'Type EHPAD_SF'!$N$75</definedName>
    <definedName name="CRAREHACTI_HTJOURGIR5PRDANN0\FINESS_ET">'EHPAD-PUV-AJ-HT'!$M$86</definedName>
    <definedName name="CRAREHACTI_HTJOURGIR5PRDANN0\Id_CR_SF_">'Type EHPAD_SF'!$M$78</definedName>
    <definedName name="CRAREHACTI_HTJOURGIR5RRDANM1\FINESS_ET">'EHPAD-PUV-AJ-HT'!$K$86</definedName>
    <definedName name="CRAREHACTI_HTJOURGIR5RRDANM1\Id_CR_SF_">'Type EHPAD_SF'!$K$78</definedName>
    <definedName name="CRAREHACTI_HTJOURGIR5RRDANM2\FINESS_ET">'EHPAD-PUV-AJ-HT'!$J$86</definedName>
    <definedName name="CRAREHACTI_HTJOURGIR5RRDANM2\Id_CR_SF_">'Type EHPAD_SF'!$J$78</definedName>
    <definedName name="CRAREHACTI_HTJOURGIR5RRDANM3\FINESS_ET">'EHPAD-PUV-AJ-HT'!$I$86</definedName>
    <definedName name="CRAREHACTI_HTJOURGIR5RRDANM3\Id_CR_SF_">'Type EHPAD_SF'!$I$78</definedName>
    <definedName name="CRAREHACTI_HTJOURGIR5RRDANN0\FINESS_ET">'EHPAD-PUV-AJ-HT'!$N$86</definedName>
    <definedName name="CRAREHACTI_HTJOURGIR5RRDANN0\Id_CR_SF_">'Type EHPAD_SF'!$N$78</definedName>
    <definedName name="CRAREHACTI_HTJOURGIR6PRDANN0\FINESS_ET">'EHPAD-PUV-AJ-HT'!$M$87</definedName>
    <definedName name="CRAREHACTI_HTJOURGIR6PRDANN0\Id_CR_SF_">'Type EHPAD_SF'!$M$79</definedName>
    <definedName name="CRAREHACTI_HTJOURGIR6RRDANM1\FINESS_ET">'EHPAD-PUV-AJ-HT'!$K$87</definedName>
    <definedName name="CRAREHACTI_HTJOURGIR6RRDANM1\Id_CR_SF_">'Type EHPAD_SF'!$K$79</definedName>
    <definedName name="CRAREHACTI_HTJOURGIR6RRDANM2\FINESS_ET">'EHPAD-PUV-AJ-HT'!$J$87</definedName>
    <definedName name="CRAREHACTI_HTJOURGIR6RRDANM2\Id_CR_SF_">'Type EHPAD_SF'!$J$79</definedName>
    <definedName name="CRAREHACTI_HTJOURGIR6RRDANM3\FINESS_ET">'EHPAD-PUV-AJ-HT'!$I$87</definedName>
    <definedName name="CRAREHACTI_HTJOURGIR6RRDANM3\Id_CR_SF_">'Type EHPAD_SF'!$I$79</definedName>
    <definedName name="CRAREHACTI_HTJOURGIR6RRDANN0\FINESS_ET">'EHPAD-PUV-AJ-HT'!$N$87</definedName>
    <definedName name="CRAREHACTI_HTJOURGIR6RRDANN0\Id_CR_SF_">'Type EHPAD_SF'!$N$79</definedName>
    <definedName name="CRAREHACTI_HTJOURM60_PRDANN0\FINESS_ET">'EHPAD-PUV-AJ-HT'!$M$91</definedName>
    <definedName name="CRAREHACTI_HTJOURM60_PRDANN0\Id_CR_SF_">'Type EHPAD_SF'!$M$83</definedName>
    <definedName name="CRAREHACTI_HTJOURM60_RRDANM1\FINESS_ET">'EHPAD-PUV-AJ-HT'!$K$91</definedName>
    <definedName name="CRAREHACTI_HTJOURM60_RRDANM1\Id_CR_SF_">'Type EHPAD_SF'!$K$83</definedName>
    <definedName name="CRAREHACTI_HTJOURM60_RRDANM2\FINESS_ET">'EHPAD-PUV-AJ-HT'!$J$91</definedName>
    <definedName name="CRAREHACTI_HTJOURM60_RRDANM2\Id_CR_SF_">'Type EHPAD_SF'!$J$83</definedName>
    <definedName name="CRAREHACTI_HTJOURM60_RRDANM3\FINESS_ET">'EHPAD-PUV-AJ-HT'!$I$91</definedName>
    <definedName name="CRAREHACTI_HTJOURM60_RRDANM3\Id_CR_SF_">'Type EHPAD_SF'!$I$83</definedName>
    <definedName name="CRAREHACTI_HTJOURM60_RRDANN0\FINESS_ET">'EHPAD-PUV-AJ-HT'!$N$91</definedName>
    <definedName name="CRAREHACTI_HTJOURM60_RRDANN0\Id_CR_SF_">'Type EHPAD_SF'!$N$83</definedName>
    <definedName name="CRAREHACTI_HTJOUROUV_PRDANN0\FINESS_ET">'EHPAD-PUV-AJ-HT'!$G$113</definedName>
    <definedName name="CRAREHACTI_HTJOUROUV_PRDANN0\Id_CR_SF_">'Type EHPAD_SF'!$G$105</definedName>
    <definedName name="CRAREHACTI_HTJOUROUV_RRDANM1\FINESS_ET">'EHPAD-PUV-AJ-HT'!$F$113</definedName>
    <definedName name="CRAREHACTI_HTJOUROUV_RRDANM1\Id_CR_SF_">'Type EHPAD_SF'!$F$105</definedName>
    <definedName name="CRAREHACTI_HTJOUROUV_RRDANM2\FINESS_ET">'EHPAD-PUV-AJ-HT'!$E$113</definedName>
    <definedName name="CRAREHACTI_HTJOUROUV_RRDANM2\Id_CR_SF_">'Type EHPAD_SF'!$E$105</definedName>
    <definedName name="CRAREHACTI_HTJOUROUV_RRDANM3\FINESS_ET">'EHPAD-PUV-AJ-HT'!$D$113</definedName>
    <definedName name="CRAREHACTI_HTJOUROUV_RRDANM3\Id_CR_SF_">'Type EHPAD_SF'!$D$105</definedName>
    <definedName name="CRAREHACTI_HTJOUROUV_RRDANN0\FINESS_ET">'EHPAD-PUV-AJ-HT'!$H$113</definedName>
    <definedName name="CRAREHACTI_HTJOUROUV_RRDANN0\Id_CR_SF_">'Type EHPAD_SF'!$H$105</definedName>
    <definedName name="CRAREHACTI_HTNBPLACESPRDANN0\FINESS_ET">'EHPAD-PUV-AJ-HT'!$G$112</definedName>
    <definedName name="CRAREHACTI_HTNBPLACESPRDANN0\Id_CR_SF_">'Type EHPAD_SF'!$G$104</definedName>
    <definedName name="CRAREHACTI_HTNBPLACESRRDANM1\FINESS_ET">'EHPAD-PUV-AJ-HT'!$F$112</definedName>
    <definedName name="CRAREHACTI_HTNBPLACESRRDANM1\Id_CR_SF_">'Type EHPAD_SF'!$F$104</definedName>
    <definedName name="CRAREHACTI_HTNBPLACESRRDANM2\FINESS_ET">'EHPAD-PUV-AJ-HT'!$E$112</definedName>
    <definedName name="CRAREHACTI_HTNBPLACESRRDANM2\Id_CR_SF_">'Type EHPAD_SF'!$E$104</definedName>
    <definedName name="CRAREHACTI_HTNBPLACESRRDANM3\FINESS_ET">'EHPAD-PUV-AJ-HT'!$D$112</definedName>
    <definedName name="CRAREHACTI_HTNBPLACESRRDANM3\Id_CR_SF_">'Type EHPAD_SF'!$D$104</definedName>
    <definedName name="CRAREHACTI_HTNBPLACESRRDANN0\FINESS_ET">'EHPAD-PUV-AJ-HT'!$H$112</definedName>
    <definedName name="CRAREHACTI_HTNBPLACESRRDANN0\Id_CR_SF_">'Type EHPAD_SF'!$H$104</definedName>
    <definedName name="CRAREHACTI_HTPAD12HD_PRDANN0\FINESS_ET">'EHPAD-PUV-AJ-HT'!$G$81</definedName>
    <definedName name="CRAREHACTI_HTPAD12HD_PRDANN0\Id_CR_SF_">'Type EHPAD_SF'!$G$73</definedName>
    <definedName name="CRAREHACTI_HTPAD12HD_RRDANM1\FINESS_ET">'EHPAD-PUV-AJ-HT'!$F$81</definedName>
    <definedName name="CRAREHACTI_HTPAD12HD_RRDANM1\Id_CR_SF_">'Type EHPAD_SF'!$F$73</definedName>
    <definedName name="CRAREHACTI_HTPAD12HD_RRDANM2\FINESS_ET">'EHPAD-PUV-AJ-HT'!$E$81</definedName>
    <definedName name="CRAREHACTI_HTPAD12HD_RRDANM2\Id_CR_SF_">'Type EHPAD_SF'!$E$73</definedName>
    <definedName name="CRAREHACTI_HTPAD12HD_RRDANM3\FINESS_ET">'EHPAD-PUV-AJ-HT'!$D$81</definedName>
    <definedName name="CRAREHACTI_HTPAD12HD_RRDANM3\Id_CR_SF_">'Type EHPAD_SF'!$D$73</definedName>
    <definedName name="CRAREHACTI_HTPAD12HD_RRDANN0\FINESS_ET">'EHPAD-PUV-AJ-HT'!$H$81</definedName>
    <definedName name="CRAREHACTI_HTPAD12HD_RRDANN0\Id_CR_SF_">'Type EHPAD_SF'!$H$73</definedName>
    <definedName name="CRAREHACTI_HTPAD34HD_PRDANN0\FINESS_ET">'EHPAD-PUV-AJ-HT'!$G$85</definedName>
    <definedName name="CRAREHACTI_HTPAD34HD_PRDANN0\Id_CR_SF_">'Type EHPAD_SF'!$G$77</definedName>
    <definedName name="CRAREHACTI_HTPAD34HD_RRDANM1\FINESS_ET">'EHPAD-PUV-AJ-HT'!$F$85</definedName>
    <definedName name="CRAREHACTI_HTPAD34HD_RRDANM1\Id_CR_SF_">'Type EHPAD_SF'!$F$77</definedName>
    <definedName name="CRAREHACTI_HTPAD34HD_RRDANM2\FINESS_ET">'EHPAD-PUV-AJ-HT'!$E$85</definedName>
    <definedName name="CRAREHACTI_HTPAD34HD_RRDANM2\Id_CR_SF_">'Type EHPAD_SF'!$E$77</definedName>
    <definedName name="CRAREHACTI_HTPAD34HD_RRDANM3\FINESS_ET">'EHPAD-PUV-AJ-HT'!$D$85</definedName>
    <definedName name="CRAREHACTI_HTPAD34HD_RRDANM3\Id_CR_SF_">'Type EHPAD_SF'!$D$77</definedName>
    <definedName name="CRAREHACTI_HTPAD34HD_RRDANN0\FINESS_ET">'EHPAD-PUV-AJ-HT'!$H$85</definedName>
    <definedName name="CRAREHACTI_HTPAD34HD_RRDANN0\Id_CR_SF_">'Type EHPAD_SF'!$H$77</definedName>
    <definedName name="CRAREHACTI_HTPAD56HD_PRDANN0\FINESS_ET">'EHPAD-PUV-AJ-HT'!$G$89</definedName>
    <definedName name="CRAREHACTI_HTPAD56HD_PRDANN0\Id_CR_SF_">'Type EHPAD_SF'!$G$81</definedName>
    <definedName name="CRAREHACTI_HTPAD56HD_RRDANM1\FINESS_ET">'EHPAD-PUV-AJ-HT'!$F$89</definedName>
    <definedName name="CRAREHACTI_HTPAD56HD_RRDANM1\Id_CR_SF_">'Type EHPAD_SF'!$F$81</definedName>
    <definedName name="CRAREHACTI_HTPAD56HD_RRDANM2\FINESS_ET">'EHPAD-PUV-AJ-HT'!$E$89</definedName>
    <definedName name="CRAREHACTI_HTPAD56HD_RRDANM2\Id_CR_SF_">'Type EHPAD_SF'!$E$81</definedName>
    <definedName name="CRAREHACTI_HTPAD56HD_RRDANM3\FINESS_ET">'EHPAD-PUV-AJ-HT'!$D$89</definedName>
    <definedName name="CRAREHACTI_HTPAD56HD_RRDANM3\Id_CR_SF_">'Type EHPAD_SF'!$D$81</definedName>
    <definedName name="CRAREHACTI_HTPAD56HD_RRDANN0\FINESS_ET">'EHPAD-PUV-AJ-HT'!$H$89</definedName>
    <definedName name="CRAREHACTI_HTPAD56HD_RRDANN0\Id_CR_SF_">'Type EHPAD_SF'!$H$81</definedName>
    <definedName name="CRAREHACTI_HTPADGIR1_PRDANN0\FINESS_ET">'EHPAD-PUV-AJ-HT'!$G$78</definedName>
    <definedName name="CRAREHACTI_HTPADGIR1_PRDANN0\Id_CR_SF_">'Type EHPAD_SF'!$G$70</definedName>
    <definedName name="CRAREHACTI_HTPADGIR1_RRDANM1\FINESS_ET">'EHPAD-PUV-AJ-HT'!$F$78</definedName>
    <definedName name="CRAREHACTI_HTPADGIR1_RRDANM1\Id_CR_SF_">'Type EHPAD_SF'!$F$70</definedName>
    <definedName name="CRAREHACTI_HTPADGIR1_RRDANM2\FINESS_ET">'EHPAD-PUV-AJ-HT'!$E$78</definedName>
    <definedName name="CRAREHACTI_HTPADGIR1_RRDANM2\Id_CR_SF_">'Type EHPAD_SF'!$E$70</definedName>
    <definedName name="CRAREHACTI_HTPADGIR1_RRDANM3\FINESS_ET">'EHPAD-PUV-AJ-HT'!$D$78</definedName>
    <definedName name="CRAREHACTI_HTPADGIR1_RRDANM3\Id_CR_SF_">'Type EHPAD_SF'!$D$70</definedName>
    <definedName name="CRAREHACTI_HTPADGIR1_RRDANN0\FINESS_ET">'EHPAD-PUV-AJ-HT'!$H$78</definedName>
    <definedName name="CRAREHACTI_HTPADGIR1_RRDANN0\Id_CR_SF_">'Type EHPAD_SF'!$H$70</definedName>
    <definedName name="CRAREHACTI_HTPADGIR2_PRDANN0\FINESS_ET">'EHPAD-PUV-AJ-HT'!$G$79</definedName>
    <definedName name="CRAREHACTI_HTPADGIR2_PRDANN0\Id_CR_SF_">'Type EHPAD_SF'!$G$71</definedName>
    <definedName name="CRAREHACTI_HTPADGIR2_RRDANM1\FINESS_ET">'EHPAD-PUV-AJ-HT'!$F$79</definedName>
    <definedName name="CRAREHACTI_HTPADGIR2_RRDANM1\Id_CR_SF_">'Type EHPAD_SF'!$F$71</definedName>
    <definedName name="CRAREHACTI_HTPADGIR2_RRDANM2\FINESS_ET">'EHPAD-PUV-AJ-HT'!$E$79</definedName>
    <definedName name="CRAREHACTI_HTPADGIR2_RRDANM2\Id_CR_SF_">'Type EHPAD_SF'!$E$71</definedName>
    <definedName name="CRAREHACTI_HTPADGIR2_RRDANM3\FINESS_ET">'EHPAD-PUV-AJ-HT'!$D$79</definedName>
    <definedName name="CRAREHACTI_HTPADGIR2_RRDANM3\Id_CR_SF_">'Type EHPAD_SF'!$D$71</definedName>
    <definedName name="CRAREHACTI_HTPADGIR2_RRDANN0\FINESS_ET">'EHPAD-PUV-AJ-HT'!$H$79</definedName>
    <definedName name="CRAREHACTI_HTPADGIR2_RRDANN0\Id_CR_SF_">'Type EHPAD_SF'!$H$71</definedName>
    <definedName name="CRAREHACTI_HTPADGIR3_PRDANN0\FINESS_ET">'EHPAD-PUV-AJ-HT'!$G$82</definedName>
    <definedName name="CRAREHACTI_HTPADGIR3_PRDANN0\Id_CR_SF_">'Type EHPAD_SF'!$G$74</definedName>
    <definedName name="CRAREHACTI_HTPADGIR3_RRDANM1\FINESS_ET">'EHPAD-PUV-AJ-HT'!$F$82</definedName>
    <definedName name="CRAREHACTI_HTPADGIR3_RRDANM1\Id_CR_SF_">'Type EHPAD_SF'!$F$74</definedName>
    <definedName name="CRAREHACTI_HTPADGIR3_RRDANM2\FINESS_ET">'EHPAD-PUV-AJ-HT'!$E$82</definedName>
    <definedName name="CRAREHACTI_HTPADGIR3_RRDANM2\Id_CR_SF_">'Type EHPAD_SF'!$E$74</definedName>
    <definedName name="CRAREHACTI_HTPADGIR3_RRDANM3\FINESS_ET">'EHPAD-PUV-AJ-HT'!$D$82</definedName>
    <definedName name="CRAREHACTI_HTPADGIR3_RRDANM3\Id_CR_SF_">'Type EHPAD_SF'!$D$74</definedName>
    <definedName name="CRAREHACTI_HTPADGIR3_RRDANN0\FINESS_ET">'EHPAD-PUV-AJ-HT'!$H$82</definedName>
    <definedName name="CRAREHACTI_HTPADGIR3_RRDANN0\Id_CR_SF_">'Type EHPAD_SF'!$H$74</definedName>
    <definedName name="CRAREHACTI_HTPADGIR4_PRDANN0\FINESS_ET">'EHPAD-PUV-AJ-HT'!$G$83</definedName>
    <definedName name="CRAREHACTI_HTPADGIR4_PRDANN0\Id_CR_SF_">'Type EHPAD_SF'!$G$75</definedName>
    <definedName name="CRAREHACTI_HTPADGIR4_RRDANM1\FINESS_ET">'EHPAD-PUV-AJ-HT'!$F$83</definedName>
    <definedName name="CRAREHACTI_HTPADGIR4_RRDANM1\Id_CR_SF_">'Type EHPAD_SF'!$F$75</definedName>
    <definedName name="CRAREHACTI_HTPADGIR4_RRDANM2\FINESS_ET">'EHPAD-PUV-AJ-HT'!$E$83</definedName>
    <definedName name="CRAREHACTI_HTPADGIR4_RRDANM2\Id_CR_SF_">'Type EHPAD_SF'!$E$75</definedName>
    <definedName name="CRAREHACTI_HTPADGIR4_RRDANM3\FINESS_ET">'EHPAD-PUV-AJ-HT'!$D$83</definedName>
    <definedName name="CRAREHACTI_HTPADGIR4_RRDANM3\Id_CR_SF_">'Type EHPAD_SF'!$D$75</definedName>
    <definedName name="CRAREHACTI_HTPADGIR4_RRDANN0\FINESS_ET">'EHPAD-PUV-AJ-HT'!$H$83</definedName>
    <definedName name="CRAREHACTI_HTPADGIR4_RRDANN0\Id_CR_SF_">'Type EHPAD_SF'!$H$75</definedName>
    <definedName name="CRAREHACTI_HTPADGIR5_PRDANN0\FINESS_ET">'EHPAD-PUV-AJ-HT'!$G$86</definedName>
    <definedName name="CRAREHACTI_HTPADGIR5_PRDANN0\Id_CR_SF_">'Type EHPAD_SF'!$G$78</definedName>
    <definedName name="CRAREHACTI_HTPADGIR5_RRDANM1\FINESS_ET">'EHPAD-PUV-AJ-HT'!$F$86</definedName>
    <definedName name="CRAREHACTI_HTPADGIR5_RRDANM1\Id_CR_SF_">'Type EHPAD_SF'!$F$78</definedName>
    <definedName name="CRAREHACTI_HTPADGIR5_RRDANM2\FINESS_ET">'EHPAD-PUV-AJ-HT'!$E$86</definedName>
    <definedName name="CRAREHACTI_HTPADGIR5_RRDANM2\Id_CR_SF_">'Type EHPAD_SF'!$E$78</definedName>
    <definedName name="CRAREHACTI_HTPADGIR5_RRDANM3\FINESS_ET">'EHPAD-PUV-AJ-HT'!$D$86</definedName>
    <definedName name="CRAREHACTI_HTPADGIR5_RRDANM3\Id_CR_SF_">'Type EHPAD_SF'!$D$78</definedName>
    <definedName name="CRAREHACTI_HTPADGIR5_RRDANN0\FINESS_ET">'EHPAD-PUV-AJ-HT'!$H$86</definedName>
    <definedName name="CRAREHACTI_HTPADGIR5_RRDANN0\Id_CR_SF_">'Type EHPAD_SF'!$H$78</definedName>
    <definedName name="CRAREHACTI_HTPADGIR6_PRDANN0\FINESS_ET">'EHPAD-PUV-AJ-HT'!$G$87</definedName>
    <definedName name="CRAREHACTI_HTPADGIR6_PRDANN0\Id_CR_SF_">'Type EHPAD_SF'!$G$79</definedName>
    <definedName name="CRAREHACTI_HTPADGIR6_RRDANM1\FINESS_ET">'EHPAD-PUV-AJ-HT'!$F$87</definedName>
    <definedName name="CRAREHACTI_HTPADGIR6_RRDANM1\Id_CR_SF_">'Type EHPAD_SF'!$F$79</definedName>
    <definedName name="CRAREHACTI_HTPADGIR6_RRDANM2\FINESS_ET">'EHPAD-PUV-AJ-HT'!$E$87</definedName>
    <definedName name="CRAREHACTI_HTPADGIR6_RRDANM2\Id_CR_SF_">'Type EHPAD_SF'!$E$79</definedName>
    <definedName name="CRAREHACTI_HTPADGIR6_RRDANM3\FINESS_ET">'EHPAD-PUV-AJ-HT'!$D$87</definedName>
    <definedName name="CRAREHACTI_HTPADGIR6_RRDANM3\Id_CR_SF_">'Type EHPAD_SF'!$D$79</definedName>
    <definedName name="CRAREHACTI_HTPADGIR6_RRDANN0\FINESS_ET">'EHPAD-PUV-AJ-HT'!$H$87</definedName>
    <definedName name="CRAREHACTI_HTPADGIR6_RRDANN0\Id_CR_SF_">'Type EHPAD_SF'!$H$79</definedName>
    <definedName name="CRAREHACTI_HTPADM60__PRDANN0\FINESS_ET">'EHPAD-PUV-AJ-HT'!$G$91</definedName>
    <definedName name="CRAREHACTI_HTPADM60__PRDANN0\Id_CR_SF_">'Type EHPAD_SF'!$G$83</definedName>
    <definedName name="CRAREHACTI_HTPADM60__RRDANM1\FINESS_ET">'EHPAD-PUV-AJ-HT'!$F$91</definedName>
    <definedName name="CRAREHACTI_HTPADM60__RRDANM1\Id_CR_SF_">'Type EHPAD_SF'!$F$83</definedName>
    <definedName name="CRAREHACTI_HTPADM60__RRDANM2\FINESS_ET">'EHPAD-PUV-AJ-HT'!$E$91</definedName>
    <definedName name="CRAREHACTI_HTPADM60__RRDANM2\Id_CR_SF_">'Type EHPAD_SF'!$E$83</definedName>
    <definedName name="CRAREHACTI_HTPADM60__RRDANM3\FINESS_ET">'EHPAD-PUV-AJ-HT'!$D$91</definedName>
    <definedName name="CRAREHACTI_HTPADM60__RRDANM3\Id_CR_SF_">'Type EHPAD_SF'!$D$83</definedName>
    <definedName name="CRAREHACTI_HTPADM60__RRDANN0\FINESS_ET">'EHPAD-PUV-AJ-HT'!$H$91</definedName>
    <definedName name="CRAREHACTI_HTPADM60__RRDANN0\Id_CR_SF_">'Type EHPAD_SF'!$H$83</definedName>
    <definedName name="CRAREHACTI_HTTJOURPREPRDANN0\FINESS_ET">'EHPAD-PUV-AJ-HT'!$M$92</definedName>
    <definedName name="CRAREHACTI_HTTJOURPRERRDANM1\FINESS_ET">'EHPAD-PUV-AJ-HT'!$K$92</definedName>
    <definedName name="CRAREHACTI_HTTJOURPRERRDANN0\FINESS_ET">'EHPAD-PUV-AJ-HT'!$N$92</definedName>
    <definedName name="CRAREHACTI_HTTO_NUM__PRDANN0\FINESS_ET">'EHPAD-PUV-AJ-HT'!$M$97</definedName>
    <definedName name="CRAREHACTI_HTTO_NUM__RRDANM1\FINESS_ET">'EHPAD-PUV-AJ-HT'!$K$97</definedName>
    <definedName name="CRAREHACTI_HTTO_NUM__RRDANN0\FINESS_ET">'EHPAD-PUV-AJ-HT'!$N$97</definedName>
    <definedName name="CRARL2ACTI___MNTTARIFRRDANN0\FINESS_ET">'Activité L.242-4 CASF'!$D$28</definedName>
    <definedName name="CRARL2ACTI_A1CAPAINST___ANN0\FINESS_ET">'Activité L.242-4 CASF'!$F$8</definedName>
    <definedName name="CRARL2ACTI_A1JP20OAUTPRDANN0\FINESS_ET">'Activité L.242-4 CASF'!$O$21</definedName>
    <definedName name="CRARL2ACTI_A1JP20OAUTRRDANN0\FINESS_ET">'Activité L.242-4 CASF'!$AD$21</definedName>
    <definedName name="CRARL2ACTI_A1JP20OC__PRDANN0\FINESS_ET">'Activité L.242-4 CASF'!$E$21</definedName>
    <definedName name="CRARL2ACTI_A1JP20OC__RRDANN0\FINESS_ET">'Activité L.242-4 CASF'!$T$21</definedName>
    <definedName name="CRARL2ACTI_A1JP20OF__PRDANN0\FINESS_ET">'Activité L.242-4 CASF'!$M$21</definedName>
    <definedName name="CRARL2ACTI_A1JP20OF__RRDANN0\FINESS_ET">'Activité L.242-4 CASF'!$AB$21</definedName>
    <definedName name="CRARL2ACTI_A1JP20OFAMPRDANN0\FINESS_ET">'Activité L.242-4 CASF'!$K$21</definedName>
    <definedName name="CRARL2ACTI_A1JP20OFAMRRDANN0\FINESS_ET">'Activité L.242-4 CASF'!$Z$21</definedName>
    <definedName name="CRARL2ACTI_A1JP20OFCMPRDANN0\FINESS_ET">'Activité L.242-4 CASF'!$I$21</definedName>
    <definedName name="CRARL2ACTI_A1JP20OFCMRRDANN0\FINESS_ET">'Activité L.242-4 CASF'!$X$21</definedName>
    <definedName name="CRARL2ACTI_A1JP20OM__PRDANN0\FINESS_ET">'Activité L.242-4 CASF'!$G$21</definedName>
    <definedName name="CRARL2ACTI_A1JP20OM__RRDANN0\FINESS_ET">'Activité L.242-4 CASF'!$V$21</definedName>
    <definedName name="CRARL2ACTI_A1NP20OAUTPRDANN0\FINESS_ET">'Activité L.242-4 CASF'!$P$21</definedName>
    <definedName name="CRARL2ACTI_A1NP20OAUTRRDANN0\FINESS_ET">'Activité L.242-4 CASF'!$AE$21</definedName>
    <definedName name="CRARL2ACTI_A1NP20OC__PRDANN0\FINESS_ET">'Activité L.242-4 CASF'!$F$21</definedName>
    <definedName name="CRARL2ACTI_A1NP20OC__RRDANN0\FINESS_ET">'Activité L.242-4 CASF'!$U$21</definedName>
    <definedName name="CRARL2ACTI_A1NP20OF__PRDANN0\FINESS_ET">'Activité L.242-4 CASF'!$N$21</definedName>
    <definedName name="CRARL2ACTI_A1NP20OF__RRDANN0\FINESS_ET">'Activité L.242-4 CASF'!$AC$21</definedName>
    <definedName name="CRARL2ACTI_A1NP20OFAMPRDANN0\FINESS_ET">'Activité L.242-4 CASF'!$L$21</definedName>
    <definedName name="CRARL2ACTI_A1NP20OFAMRRDANN0\FINESS_ET">'Activité L.242-4 CASF'!$AA$21</definedName>
    <definedName name="CRARL2ACTI_A1NP20OFCMPRDANN0\FINESS_ET">'Activité L.242-4 CASF'!$J$21</definedName>
    <definedName name="CRARL2ACTI_A1NP20OFCMRRDANN0\FINESS_ET">'Activité L.242-4 CASF'!$Y$21</definedName>
    <definedName name="CRARL2ACTI_A1NP20OM__PRDANN0\FINESS_ET">'Activité L.242-4 CASF'!$H$21</definedName>
    <definedName name="CRARL2ACTI_A1NP20OM__RRDANN0\FINESS_ET">'Activité L.242-4 CASF'!$W$21</definedName>
    <definedName name="CRARL2ACTI_A2CAPAINST___ANN0\FINESS_ET">'Activité L.242-4 CASF'!$G$8</definedName>
    <definedName name="CRARL2ACTI_A2JP20OAUTPRDANN0\FINESS_ET">'Activité L.242-4 CASF'!$O$22</definedName>
    <definedName name="CRARL2ACTI_A2JP20OAUTRRDANN0\FINESS_ET">'Activité L.242-4 CASF'!$AD$22</definedName>
    <definedName name="CRARL2ACTI_A2JP20OC__PRDANN0\FINESS_ET">'Activité L.242-4 CASF'!$E$22</definedName>
    <definedName name="CRARL2ACTI_A2JP20OC__RRDANN0\FINESS_ET">'Activité L.242-4 CASF'!$T$22</definedName>
    <definedName name="CRARL2ACTI_A2JP20OF__PRDANN0\FINESS_ET">'Activité L.242-4 CASF'!$M$22</definedName>
    <definedName name="CRARL2ACTI_A2JP20OF__RRDANN0\FINESS_ET">'Activité L.242-4 CASF'!$AB$22</definedName>
    <definedName name="CRARL2ACTI_A2JP20OFAMPRDANN0\FINESS_ET">'Activité L.242-4 CASF'!$K$22</definedName>
    <definedName name="CRARL2ACTI_A2JP20OFAMRRDANN0\FINESS_ET">'Activité L.242-4 CASF'!$Z$22</definedName>
    <definedName name="CRARL2ACTI_A2JP20OFCMPRDANN0\FINESS_ET">'Activité L.242-4 CASF'!$I$22</definedName>
    <definedName name="CRARL2ACTI_A2JP20OFCMRRDANN0\FINESS_ET">'Activité L.242-4 CASF'!$X$22</definedName>
    <definedName name="CRARL2ACTI_A2JP20OM__PRDANN0\FINESS_ET">'Activité L.242-4 CASF'!$G$22</definedName>
    <definedName name="CRARL2ACTI_A2JP20OM__RRDANN0\FINESS_ET">'Activité L.242-4 CASF'!$V$22</definedName>
    <definedName name="CRARL2ACTI_A2NP20OAUTPRDANN0\FINESS_ET">'Activité L.242-4 CASF'!$P$22</definedName>
    <definedName name="CRARL2ACTI_A2NP20OAUTRRDANN0\FINESS_ET">'Activité L.242-4 CASF'!$AE$22</definedName>
    <definedName name="CRARL2ACTI_A2NP20OC__PRDANN0\FINESS_ET">'Activité L.242-4 CASF'!$F$22</definedName>
    <definedName name="CRARL2ACTI_A2NP20OC__RRDANN0\FINESS_ET">'Activité L.242-4 CASF'!$U$22</definedName>
    <definedName name="CRARL2ACTI_A2NP20OF__PRDANN0\FINESS_ET">'Activité L.242-4 CASF'!$N$22</definedName>
    <definedName name="CRARL2ACTI_A2NP20OF__RRDANN0\FINESS_ET">'Activité L.242-4 CASF'!$AC$22</definedName>
    <definedName name="CRARL2ACTI_A2NP20OFAMPRDANN0\FINESS_ET">'Activité L.242-4 CASF'!$L$22</definedName>
    <definedName name="CRARL2ACTI_A2NP20OFAMRRDANN0\FINESS_ET">'Activité L.242-4 CASF'!$AA$22</definedName>
    <definedName name="CRARL2ACTI_A2NP20OFCMPRDANN0\FINESS_ET">'Activité L.242-4 CASF'!$J$22</definedName>
    <definedName name="CRARL2ACTI_A2NP20OFCMRRDANN0\FINESS_ET">'Activité L.242-4 CASF'!$Y$22</definedName>
    <definedName name="CRARL2ACTI_A2NP20OM__PRDANN0\FINESS_ET">'Activité L.242-4 CASF'!$H$22</definedName>
    <definedName name="CRARL2ACTI_A2NP20OM__RRDANN0\FINESS_ET">'Activité L.242-4 CASF'!$W$22</definedName>
    <definedName name="CRARL2ACTI_A3CAPAINST___ANN0\FINESS_ET">'Activité L.242-4 CASF'!$H$8</definedName>
    <definedName name="CRARL2ACTI_A3JP20OAUTPRDANN0\FINESS_ET">'Activité L.242-4 CASF'!$O$23</definedName>
    <definedName name="CRARL2ACTI_A3JP20OAUTRRDANN0\FINESS_ET">'Activité L.242-4 CASF'!$AD$23</definedName>
    <definedName name="CRARL2ACTI_A3JP20OC__PRDANN0\FINESS_ET">'Activité L.242-4 CASF'!$E$23</definedName>
    <definedName name="CRARL2ACTI_A3JP20OC__RRDANN0\FINESS_ET">'Activité L.242-4 CASF'!$T$23</definedName>
    <definedName name="CRARL2ACTI_A3JP20OF__PRDANN0\FINESS_ET">'Activité L.242-4 CASF'!$M$23</definedName>
    <definedName name="CRARL2ACTI_A3JP20OF__RRDANN0\FINESS_ET">'Activité L.242-4 CASF'!$AB$23</definedName>
    <definedName name="CRARL2ACTI_A3JP20OFAMPRDANN0\FINESS_ET">'Activité L.242-4 CASF'!$K$23</definedName>
    <definedName name="CRARL2ACTI_A3JP20OFAMRRDANN0\FINESS_ET">'Activité L.242-4 CASF'!$Z$23</definedName>
    <definedName name="CRARL2ACTI_A3JP20OFCMPRDANN0\FINESS_ET">'Activité L.242-4 CASF'!$I$23</definedName>
    <definedName name="CRARL2ACTI_A3JP20OFCMRRDANN0\FINESS_ET">'Activité L.242-4 CASF'!$X$23</definedName>
    <definedName name="CRARL2ACTI_A3JP20OM__PRDANN0\FINESS_ET">'Activité L.242-4 CASF'!$G$23</definedName>
    <definedName name="CRARL2ACTI_A3JP20OM__RRDANN0\FINESS_ET">'Activité L.242-4 CASF'!$V$23</definedName>
    <definedName name="CRARL2ACTI_A3NP20OAUTPRDANN0\FINESS_ET">'Activité L.242-4 CASF'!$P$23</definedName>
    <definedName name="CRARL2ACTI_A3NP20OAUTRRDANN0\FINESS_ET">'Activité L.242-4 CASF'!$AE$23</definedName>
    <definedName name="CRARL2ACTI_A3NP20OC__PRDANN0\FINESS_ET">'Activité L.242-4 CASF'!$F$23</definedName>
    <definedName name="CRARL2ACTI_A3NP20OC__RRDANN0\FINESS_ET">'Activité L.242-4 CASF'!$U$23</definedName>
    <definedName name="CRARL2ACTI_A3NP20OF__PRDANN0\FINESS_ET">'Activité L.242-4 CASF'!$N$23</definedName>
    <definedName name="CRARL2ACTI_A3NP20OF__RRDANN0\FINESS_ET">'Activité L.242-4 CASF'!$AC$23</definedName>
    <definedName name="CRARL2ACTI_A3NP20OFAMPRDANN0\FINESS_ET">'Activité L.242-4 CASF'!$L$23</definedName>
    <definedName name="CRARL2ACTI_A3NP20OFAMRRDANN0\FINESS_ET">'Activité L.242-4 CASF'!$AA$23</definedName>
    <definedName name="CRARL2ACTI_A3NP20OFCMPRDANN0\FINESS_ET">'Activité L.242-4 CASF'!$J$23</definedName>
    <definedName name="CRARL2ACTI_A3NP20OFCMRRDANN0\FINESS_ET">'Activité L.242-4 CASF'!$Y$23</definedName>
    <definedName name="CRARL2ACTI_A3NP20OM__PRDANN0\FINESS_ET">'Activité L.242-4 CASF'!$H$23</definedName>
    <definedName name="CRARL2ACTI_A3NP20OM__RRDANN0\FINESS_ET">'Activité L.242-4 CASF'!$W$23</definedName>
    <definedName name="CRARL2ACTI_EXCAPAINST___ANN0\FINESS_ET">'Activité L.242-4 CASF'!$C$8</definedName>
    <definedName name="CRARL2ACTI_EXJP20OAUTPRDANN0\FINESS_ET">'Activité L.242-4 CASF'!$O$18</definedName>
    <definedName name="CRARL2ACTI_EXJP20OAUTRRDANN0\FINESS_ET">'Activité L.242-4 CASF'!$AD$18</definedName>
    <definedName name="CRARL2ACTI_EXJP20OC__PRDANN0\FINESS_ET">'Activité L.242-4 CASF'!$E$18</definedName>
    <definedName name="CRARL2ACTI_EXJP20OC__RRDANN0\FINESS_ET">'Activité L.242-4 CASF'!$T$18</definedName>
    <definedName name="CRARL2ACTI_EXJP20OF__PRDANN0\FINESS_ET">'Activité L.242-4 CASF'!$M$18</definedName>
    <definedName name="CRARL2ACTI_EXJP20OF__RRDANN0\FINESS_ET">'Activité L.242-4 CASF'!$AB$18</definedName>
    <definedName name="CRARL2ACTI_EXJP20OFAMPRDANN0\FINESS_ET">'Activité L.242-4 CASF'!$K$18</definedName>
    <definedName name="CRARL2ACTI_EXJP20OFAMRRDANN0\FINESS_ET">'Activité L.242-4 CASF'!$Z$18</definedName>
    <definedName name="CRARL2ACTI_EXJP20OFCMPRDANN0\FINESS_ET">'Activité L.242-4 CASF'!$I$18</definedName>
    <definedName name="CRARL2ACTI_EXJP20OFCMRRDANN0\FINESS_ET">'Activité L.242-4 CASF'!$X$18</definedName>
    <definedName name="CRARL2ACTI_EXJP20OM__PRDANN0\FINESS_ET">'Activité L.242-4 CASF'!$G$18</definedName>
    <definedName name="CRARL2ACTI_EXJP20OM__RRDANN0\FINESS_ET">'Activité L.242-4 CASF'!$V$18</definedName>
    <definedName name="CRARL2ACTI_EXNP20OAUTPRDANN0\FINESS_ET">'Activité L.242-4 CASF'!$P$18</definedName>
    <definedName name="CRARL2ACTI_EXNP20OAUTRRDANN0\FINESS_ET">'Activité L.242-4 CASF'!$AE$18</definedName>
    <definedName name="CRARL2ACTI_EXNP20OC__PRDANN0\FINESS_ET">'Activité L.242-4 CASF'!$F$18</definedName>
    <definedName name="CRARL2ACTI_EXNP20OC__RRDANN0\FINESS_ET">'Activité L.242-4 CASF'!$U$18</definedName>
    <definedName name="CRARL2ACTI_EXNP20OF__PRDANN0\FINESS_ET">'Activité L.242-4 CASF'!$N$18</definedName>
    <definedName name="CRARL2ACTI_EXNP20OF__RRDANN0\FINESS_ET">'Activité L.242-4 CASF'!$AC$18</definedName>
    <definedName name="CRARL2ACTI_EXNP20OFAMPRDANN0\FINESS_ET">'Activité L.242-4 CASF'!$L$18</definedName>
    <definedName name="CRARL2ACTI_EXNP20OFAMRRDANN0\FINESS_ET">'Activité L.242-4 CASF'!$AA$18</definedName>
    <definedName name="CRARL2ACTI_EXNP20OFCMPRDANN0\FINESS_ET">'Activité L.242-4 CASF'!$J$18</definedName>
    <definedName name="CRARL2ACTI_EXNP20OFCMRRDANN0\FINESS_ET">'Activité L.242-4 CASF'!$Y$18</definedName>
    <definedName name="CRARL2ACTI_EXNP20OM__PRDANN0\FINESS_ET">'Activité L.242-4 CASF'!$H$18</definedName>
    <definedName name="CRARL2ACTI_EXNP20OM__RRDANN0\FINESS_ET">'Activité L.242-4 CASF'!$W$18</definedName>
    <definedName name="CRARL2ACTI_INCAPAINST___ANN0\FINESS_ET">'Activité L.242-4 CASF'!$E$8</definedName>
    <definedName name="CRARL2ACTI_INJP20OAUTPRDANN0\FINESS_ET">'Activité L.242-4 CASF'!$O$20</definedName>
    <definedName name="CRARL2ACTI_INJP20OAUTRRDANN0\FINESS_ET">'Activité L.242-4 CASF'!$AD$20</definedName>
    <definedName name="CRARL2ACTI_INJP20OC__PRDANN0\FINESS_ET">'Activité L.242-4 CASF'!$E$20</definedName>
    <definedName name="CRARL2ACTI_INJP20OC__RRDANN0\FINESS_ET">'Activité L.242-4 CASF'!$T$20</definedName>
    <definedName name="CRARL2ACTI_INJP20OF__PRDANN0\FINESS_ET">'Activité L.242-4 CASF'!$M$20</definedName>
    <definedName name="CRARL2ACTI_INJP20OF__RRDANN0\FINESS_ET">'Activité L.242-4 CASF'!$AB$20</definedName>
    <definedName name="CRARL2ACTI_INJP20OFAMPRDANN0\FINESS_ET">'Activité L.242-4 CASF'!$K$20</definedName>
    <definedName name="CRARL2ACTI_INJP20OFAMRRDANN0\FINESS_ET">'Activité L.242-4 CASF'!$Z$20</definedName>
    <definedName name="CRARL2ACTI_INJP20OFCMPRDANN0\FINESS_ET">'Activité L.242-4 CASF'!$I$20</definedName>
    <definedName name="CRARL2ACTI_INJP20OFCMRRDANN0\FINESS_ET">'Activité L.242-4 CASF'!$X$20</definedName>
    <definedName name="CRARL2ACTI_INJP20OM__PRDANN0\FINESS_ET">'Activité L.242-4 CASF'!$G$20</definedName>
    <definedName name="CRARL2ACTI_INJP20OM__RRDANN0\FINESS_ET">'Activité L.242-4 CASF'!$V$20</definedName>
    <definedName name="CRARL2ACTI_INNP20OAUTPRDANN0\FINESS_ET">'Activité L.242-4 CASF'!$P$20</definedName>
    <definedName name="CRARL2ACTI_INNP20OAUTRRDANN0\FINESS_ET">'Activité L.242-4 CASF'!$AE$20</definedName>
    <definedName name="CRARL2ACTI_INNP20OC__PRDANN0\FINESS_ET">'Activité L.242-4 CASF'!$F$20</definedName>
    <definedName name="CRARL2ACTI_INNP20OC__RRDANN0\FINESS_ET">'Activité L.242-4 CASF'!$U$20</definedName>
    <definedName name="CRARL2ACTI_INNP20OF__PRDANN0\FINESS_ET">'Activité L.242-4 CASF'!$N$20</definedName>
    <definedName name="CRARL2ACTI_INNP20OF__RRDANN0\FINESS_ET">'Activité L.242-4 CASF'!$AC$20</definedName>
    <definedName name="CRARL2ACTI_INNP20OFAMPRDANN0\FINESS_ET">'Activité L.242-4 CASF'!$L$20</definedName>
    <definedName name="CRARL2ACTI_INNP20OFAMRRDANN0\FINESS_ET">'Activité L.242-4 CASF'!$AA$20</definedName>
    <definedName name="CRARL2ACTI_INNP20OFCMPRDANN0\FINESS_ET">'Activité L.242-4 CASF'!$J$20</definedName>
    <definedName name="CRARL2ACTI_INNP20OFCMRRDANN0\FINESS_ET">'Activité L.242-4 CASF'!$Y$20</definedName>
    <definedName name="CRARL2ACTI_INNP20OM__PRDANN0\FINESS_ET">'Activité L.242-4 CASF'!$H$20</definedName>
    <definedName name="CRARL2ACTI_INNP20OM__RRDANN0\FINESS_ET">'Activité L.242-4 CASF'!$W$20</definedName>
    <definedName name="CRARL2ACTI_SICAPAINST___ANN0\FINESS_ET">'Activité L.242-4 CASF'!$D$8</definedName>
    <definedName name="CRARL2ACTI_SIJP20OAUTPRDANN0\FINESS_ET">'Activité L.242-4 CASF'!$O$19</definedName>
    <definedName name="CRARL2ACTI_SIJP20OAUTRRDANN0\FINESS_ET">'Activité L.242-4 CASF'!$AD$19</definedName>
    <definedName name="CRARL2ACTI_SIJP20OC__PRDANN0\FINESS_ET">'Activité L.242-4 CASF'!$E$19</definedName>
    <definedName name="CRARL2ACTI_SIJP20OC__RRDANN0\FINESS_ET">'Activité L.242-4 CASF'!$T$19</definedName>
    <definedName name="CRARL2ACTI_SIJP20OF__PRDANN0\FINESS_ET">'Activité L.242-4 CASF'!$M$19</definedName>
    <definedName name="CRARL2ACTI_SIJP20OF__RRDANN0\FINESS_ET">'Activité L.242-4 CASF'!$AB$19</definedName>
    <definedName name="CRARL2ACTI_SIJP20OFAMPRDANN0\FINESS_ET">'Activité L.242-4 CASF'!$K$19</definedName>
    <definedName name="CRARL2ACTI_SIJP20OFAMRRDANN0\FINESS_ET">'Activité L.242-4 CASF'!$Z$19</definedName>
    <definedName name="CRARL2ACTI_SIJP20OFCMPRDANN0\FINESS_ET">'Activité L.242-4 CASF'!$I$19</definedName>
    <definedName name="CRARL2ACTI_SIJP20OFCMRRDANN0\FINESS_ET">'Activité L.242-4 CASF'!$X$19</definedName>
    <definedName name="CRARL2ACTI_SIJP20OM__PRDANN0\FINESS_ET">'Activité L.242-4 CASF'!$G$19</definedName>
    <definedName name="CRARL2ACTI_SIJP20OM__RRDANN0\FINESS_ET">'Activité L.242-4 CASF'!$V$19</definedName>
    <definedName name="CRARL2ACTI_SINP20OAUTPRDANN0\FINESS_ET">'Activité L.242-4 CASF'!$P$19</definedName>
    <definedName name="CRARL2ACTI_SINP20OAUTRRDANN0\FINESS_ET">'Activité L.242-4 CASF'!$AE$19</definedName>
    <definedName name="CRARL2ACTI_SINP20OC__PRDANN0\FINESS_ET">'Activité L.242-4 CASF'!$F$19</definedName>
    <definedName name="CRARL2ACTI_SINP20OC__RRDANN0\FINESS_ET">'Activité L.242-4 CASF'!$U$19</definedName>
    <definedName name="CRARL2ACTI_SINP20OF__PRDANN0\FINESS_ET">'Activité L.242-4 CASF'!$N$19</definedName>
    <definedName name="CRARL2ACTI_SINP20OF__RRDANN0\FINESS_ET">'Activité L.242-4 CASF'!$AC$19</definedName>
    <definedName name="CRARL2ACTI_SINP20OFAMPRDANN0\FINESS_ET">'Activité L.242-4 CASF'!$L$19</definedName>
    <definedName name="CRARL2ACTI_SINP20OFAMRRDANN0\FINESS_ET">'Activité L.242-4 CASF'!$AA$19</definedName>
    <definedName name="CRARL2ACTI_SINP20OFCMPRDANN0\FINESS_ET">'Activité L.242-4 CASF'!$J$19</definedName>
    <definedName name="CRARL2ACTI_SINP20OFCMRRDANN0\FINESS_ET">'Activité L.242-4 CASF'!$Y$19</definedName>
    <definedName name="CRARL2ACTI_SINP20OM__PRDANN0\FINESS_ET">'Activité L.242-4 CASF'!$H$19</definedName>
    <definedName name="CRARL2ACTI_SINP20OM__RRDANN0\FINESS_ET">'Activité L.242-4 CASF'!$W$19</definedName>
    <definedName name="CRARPHACTI_A1CAPAINST___ANN0\FINESS_ET">'Activité autres ESSMS'!$F$8</definedName>
    <definedName name="CRARPHACTI_A1CAPAINST___ANN0\Id_CR_SF_">'Autres ESSMS_SF'!$F$8</definedName>
    <definedName name="CRARPHACTI_A1JOURTHEOPRDANN0\FINESS_ET">'Activité autres ESSMS'!$D$19</definedName>
    <definedName name="CRARPHACTI_A1JOURTHEOPRDANN0\Id_CR_SF_">'Autres ESSMS_SF'!$D$19</definedName>
    <definedName name="CRARPHACTI_A1NBJOUR__PRDANN0\FINESS_ET">'Activité autres ESSMS'!$E$19</definedName>
    <definedName name="CRARPHACTI_A1NBJOUR__PRDANN0\Id_CR_SF_">'Autres ESSMS_SF'!$E$19</definedName>
    <definedName name="CRARPHACTI_A1NBJOUR__RRDANM1\FINESS_ET">'Activité autres ESSMS'!$E$36</definedName>
    <definedName name="CRARPHACTI_A1NBJOUR__RRDANM1\Id_CR_SF_">'Autres ESSMS_SF'!$E$36</definedName>
    <definedName name="CRARPHACTI_A1NBJOUR__RRDANM2\FINESS_ET">'Activité autres ESSMS'!$D$36</definedName>
    <definedName name="CRARPHACTI_A1NBJOUR__RRDANM2\Id_CR_SF_">'Autres ESSMS_SF'!$D$36</definedName>
    <definedName name="CRARPHACTI_A1NBJOUR__RRDANN0\FINESS_ET">'Activité autres ESSMS'!$F$19</definedName>
    <definedName name="CRARPHACTI_A1NBJOUR__RRDANN0\Id_CR_SF_">'Autres ESSMS_SF'!$F$19</definedName>
    <definedName name="CRARPHACTI_A2CAPAINST___ANN0\FINESS_ET">'Activité autres ESSMS'!$G$8</definedName>
    <definedName name="CRARPHACTI_A2CAPAINST___ANN0\Id_CR_SF_">'Autres ESSMS_SF'!$G$8</definedName>
    <definedName name="CRARPHACTI_A2JOURTHEOPRDANN0\FINESS_ET">'Activité autres ESSMS'!$D$20</definedName>
    <definedName name="CRARPHACTI_A2JOURTHEOPRDANN0\Id_CR_SF_">'Autres ESSMS_SF'!$D$20</definedName>
    <definedName name="CRARPHACTI_A2NBJOUR__PRDANN0\FINESS_ET">'Activité autres ESSMS'!$E$20</definedName>
    <definedName name="CRARPHACTI_A2NBJOUR__PRDANN0\Id_CR_SF_">'Autres ESSMS_SF'!$E$20</definedName>
    <definedName name="CRARPHACTI_A2NBJOUR__RRDANM1\FINESS_ET">'Activité autres ESSMS'!$E$37</definedName>
    <definedName name="CRARPHACTI_A2NBJOUR__RRDANM1\Id_CR_SF_">'Autres ESSMS_SF'!$E$37</definedName>
    <definedName name="CRARPHACTI_A2NBJOUR__RRDANM2\FINESS_ET">'Activité autres ESSMS'!$D$37</definedName>
    <definedName name="CRARPHACTI_A2NBJOUR__RRDANM2\Id_CR_SF_">'Autres ESSMS_SF'!$D$37</definedName>
    <definedName name="CRARPHACTI_A2NBJOUR__RRDANN0\FINESS_ET">'Activité autres ESSMS'!$F$20</definedName>
    <definedName name="CRARPHACTI_A2NBJOUR__RRDANN0\Id_CR_SF_">'Autres ESSMS_SF'!$F$20</definedName>
    <definedName name="CRARPHACTI_A3CAPAINST___ANN0\FINESS_ET">'Activité autres ESSMS'!$H$8</definedName>
    <definedName name="CRARPHACTI_A3CAPAINST___ANN0\Id_CR_SF_">'Autres ESSMS_SF'!$H$8</definedName>
    <definedName name="CRARPHACTI_A3JOURTHEOPRDANN0\FINESS_ET">'Activité autres ESSMS'!$D$21</definedName>
    <definedName name="CRARPHACTI_A3JOURTHEOPRDANN0\Id_CR_SF_">'Autres ESSMS_SF'!$D$21</definedName>
    <definedName name="CRARPHACTI_A3NBJOUR__PRDANN0\FINESS_ET">'Activité autres ESSMS'!$E$21</definedName>
    <definedName name="CRARPHACTI_A3NBJOUR__PRDANN0\Id_CR_SF_">'Autres ESSMS_SF'!$E$21</definedName>
    <definedName name="CRARPHACTI_A3NBJOUR__RRDANM1\FINESS_ET">'Activité autres ESSMS'!$E$38</definedName>
    <definedName name="CRARPHACTI_A3NBJOUR__RRDANM1\Id_CR_SF_">'Autres ESSMS_SF'!$E$38</definedName>
    <definedName name="CRARPHACTI_A3NBJOUR__RRDANM2\FINESS_ET">'Activité autres ESSMS'!$D$38</definedName>
    <definedName name="CRARPHACTI_A3NBJOUR__RRDANM2\Id_CR_SF_">'Autres ESSMS_SF'!$D$38</definedName>
    <definedName name="CRARPHACTI_A3NBJOUR__RRDANN0\FINESS_ET">'Activité autres ESSMS'!$F$21</definedName>
    <definedName name="CRARPHACTI_A3NBJOUR__RRDANN0\Id_CR_SF_">'Autres ESSMS_SF'!$F$21</definedName>
    <definedName name="CRARPHACTI_EXCAPAINST___ANN0\FINESS_ET">'Activité autres ESSMS'!$C$8</definedName>
    <definedName name="CRARPHACTI_EXCAPAINST___ANN0\Id_CR_SF_">'Autres ESSMS_SF'!$C$8</definedName>
    <definedName name="CRARPHACTI_EXJOURTHEOPRDANN0\FINESS_ET">'Activité autres ESSMS'!$D$16</definedName>
    <definedName name="CRARPHACTI_EXJOURTHEOPRDANN0\Id_CR_SF_">'Autres ESSMS_SF'!$D$16</definedName>
    <definedName name="CRARPHACTI_EXNBJOUR__PRDANN0\FINESS_ET">'Activité autres ESSMS'!$E$16</definedName>
    <definedName name="CRARPHACTI_EXNBJOUR__PRDANN0\Id_CR_SF_">'Autres ESSMS_SF'!$E$16</definedName>
    <definedName name="CRARPHACTI_EXNBJOUR__RRDANM1\FINESS_ET">'Activité autres ESSMS'!$E$33</definedName>
    <definedName name="CRARPHACTI_EXNBJOUR__RRDANM1\Id_CR_SF_">'Autres ESSMS_SF'!$E$33</definedName>
    <definedName name="CRARPHACTI_EXNBJOUR__RRDANM2\FINESS_ET">'Activité autres ESSMS'!$D$33</definedName>
    <definedName name="CRARPHACTI_EXNBJOUR__RRDANM2\Id_CR_SF_">'Autres ESSMS_SF'!$D$33</definedName>
    <definedName name="CRARPHACTI_EXNBJOUR__RRDANN0\FINESS_ET">'Activité autres ESSMS'!$F$16</definedName>
    <definedName name="CRARPHACTI_EXNBJOUR__RRDANN0\Id_CR_SF_">'Autres ESSMS_SF'!$F$16</definedName>
    <definedName name="CRARPHACTI_INCAPAINST___ANN0\FINESS_ET">'Activité autres ESSMS'!$E$8</definedName>
    <definedName name="CRARPHACTI_INCAPAINST___ANN0\Id_CR_SF_">'Autres ESSMS_SF'!$E$8</definedName>
    <definedName name="CRARPHACTI_INJOURTHEOPRDANN0\FINESS_ET">'Activité autres ESSMS'!$D$18</definedName>
    <definedName name="CRARPHACTI_INJOURTHEOPRDANN0\Id_CR_SF_">'Autres ESSMS_SF'!$D$18</definedName>
    <definedName name="CRARPHACTI_INNBJOUR__PRDANN0\FINESS_ET">'Activité autres ESSMS'!$E$18</definedName>
    <definedName name="CRARPHACTI_INNBJOUR__PRDANN0\Id_CR_SF_">'Autres ESSMS_SF'!$E$18</definedName>
    <definedName name="CRARPHACTI_INNBJOUR__RRDANM1\FINESS_ET">'Activité autres ESSMS'!$E$35</definedName>
    <definedName name="CRARPHACTI_INNBJOUR__RRDANM1\Id_CR_SF_">'Autres ESSMS_SF'!$E$35</definedName>
    <definedName name="CRARPHACTI_INNBJOUR__RRDANM2\FINESS_ET">'Activité autres ESSMS'!$D$35</definedName>
    <definedName name="CRARPHACTI_INNBJOUR__RRDANM2\Id_CR_SF_">'Autres ESSMS_SF'!$D$35</definedName>
    <definedName name="CRARPHACTI_INNBJOUR__RRDANN0\FINESS_ET">'Activité autres ESSMS'!$F$18</definedName>
    <definedName name="CRARPHACTI_INNBJOUR__RRDANN0\Id_CR_SF_">'Autres ESSMS_SF'!$F$18</definedName>
    <definedName name="CRARPHACTI_SICAPAINST___ANN0\FINESS_ET">'Activité autres ESSMS'!$D$8</definedName>
    <definedName name="CRARPHACTI_SICAPAINST___ANN0\Id_CR_SF_">'Autres ESSMS_SF'!$D$8</definedName>
    <definedName name="CRARPHACTI_SIJOURTHEOPRDANN0\FINESS_ET">'Activité autres ESSMS'!$D$17</definedName>
    <definedName name="CRARPHACTI_SIJOURTHEOPRDANN0\Id_CR_SF_">'Autres ESSMS_SF'!$D$17</definedName>
    <definedName name="CRARPHACTI_SINBJOUR__PRDANN0\FINESS_ET">'Activité autres ESSMS'!$E$17</definedName>
    <definedName name="CRARPHACTI_SINBJOUR__PRDANN0\Id_CR_SF_">'Autres ESSMS_SF'!$E$17</definedName>
    <definedName name="CRARPHACTI_SINBJOUR__RRDANM1\FINESS_ET">'Activité autres ESSMS'!$E$34</definedName>
    <definedName name="CRARPHACTI_SINBJOUR__RRDANM1\Id_CR_SF_">'Autres ESSMS_SF'!$E$34</definedName>
    <definedName name="CRARPHACTI_SINBJOUR__RRDANM2\FINESS_ET">'Activité autres ESSMS'!$D$34</definedName>
    <definedName name="CRARPHACTI_SINBJOUR__RRDANM2\Id_CR_SF_">'Autres ESSMS_SF'!$D$34</definedName>
    <definedName name="CRARPHACTI_SINBJOUR__RRDANN0\FINESS_ET">'Activité autres ESSMS'!$F$17</definedName>
    <definedName name="CRARPHACTI_SINBJOUR__RRDANN0\Id_CR_SF_">'Autres ESSMS_SF'!$F$17</definedName>
  </definedNames>
  <calcPr fullCalcOnLoad="1"/>
</workbook>
</file>

<file path=xl/sharedStrings.xml><?xml version="1.0" encoding="utf-8"?>
<sst xmlns="http://schemas.openxmlformats.org/spreadsheetml/2006/main" count="644" uniqueCount="292">
  <si>
    <t>Adresse :</t>
  </si>
  <si>
    <t>Date de la dernière autorisation :</t>
  </si>
  <si>
    <t>Organisme gestionnaire :</t>
  </si>
  <si>
    <t>Groupes iso-ressources</t>
  </si>
  <si>
    <t>Sous-total résidents de plus de 60 ans</t>
  </si>
  <si>
    <t>(1)</t>
  </si>
  <si>
    <t>(2)</t>
  </si>
  <si>
    <t>(3)</t>
  </si>
  <si>
    <t>(6)</t>
  </si>
  <si>
    <t>(7)</t>
  </si>
  <si>
    <t>(8)</t>
  </si>
  <si>
    <t>TOTAL</t>
  </si>
  <si>
    <t>Externat</t>
  </si>
  <si>
    <t>Semi-internat</t>
  </si>
  <si>
    <t>Internat</t>
  </si>
  <si>
    <t>Nature</t>
  </si>
  <si>
    <t>Moyenne</t>
  </si>
  <si>
    <t>Nombre</t>
  </si>
  <si>
    <t>TOTAL en journées</t>
  </si>
  <si>
    <t>+ 20 ans orientés ESAT</t>
  </si>
  <si>
    <t>+ 20 ans orientés MAS</t>
  </si>
  <si>
    <t>(4)</t>
  </si>
  <si>
    <t>(5)</t>
  </si>
  <si>
    <t>Nature
(mode d'accueil)</t>
  </si>
  <si>
    <t>Taux d'occupation réalisé</t>
  </si>
  <si>
    <t>Ecart prévu / réalisé</t>
  </si>
  <si>
    <t>%</t>
  </si>
  <si>
    <t>Activité réalisée</t>
  </si>
  <si>
    <t>(4) = (3)/(1)</t>
  </si>
  <si>
    <t>(5) = (3)-(2)</t>
  </si>
  <si>
    <t>(6) = (5)/(2)</t>
  </si>
  <si>
    <t>(*): Capacité financée X amplitude d'ouverture par mode d'accueil</t>
  </si>
  <si>
    <t>Moyenne des trois derniers exercices</t>
  </si>
  <si>
    <t>Année N</t>
  </si>
  <si>
    <t>Données d'activité sur les trois derniers exercices</t>
  </si>
  <si>
    <t>((1)+(2)+(3))/3</t>
  </si>
  <si>
    <t>Exercice :</t>
  </si>
  <si>
    <t>N° FINESS (entité juridique) :</t>
  </si>
  <si>
    <t>Nom de la personne ayant qualité pour représenter l'établissement :</t>
  </si>
  <si>
    <t>Téléphone :</t>
  </si>
  <si>
    <t>Adresse de messagerie de la personne ayant qualité pour représenter l'établissement ou le service :</t>
  </si>
  <si>
    <t>Effectif du personnel</t>
  </si>
  <si>
    <t>Capacité installée Dont (à préciser) :</t>
  </si>
  <si>
    <t>HP</t>
  </si>
  <si>
    <t>dont UHR</t>
  </si>
  <si>
    <t>dont PASA</t>
  </si>
  <si>
    <t>HT</t>
  </si>
  <si>
    <t>AJ</t>
  </si>
  <si>
    <t>Semi Internat</t>
  </si>
  <si>
    <t>Moyenne sur les trois derniers exercices</t>
  </si>
  <si>
    <t>Moyenne des 3 derniers exercices</t>
  </si>
  <si>
    <t>En nombre de journées</t>
  </si>
  <si>
    <t>En pourcentage</t>
  </si>
  <si>
    <t>Dont résidents hors département d'implantation de l'établissement</t>
  </si>
  <si>
    <t>Nombre de jours d'absence pour convenance personnelle (absences de moins de 72 heures) (1)</t>
  </si>
  <si>
    <t>Nombre de jours d'absence pour hospitalisation (absences de moins de 72 heures) (1)</t>
  </si>
  <si>
    <t>Sous-total des absences de moins de 72 heures</t>
  </si>
  <si>
    <t>Rappel du nombre de journées de présence réelle</t>
  </si>
  <si>
    <t>Total du nombre de journées de présence réelle et des absences de moins de 72 heures</t>
  </si>
  <si>
    <t>I. (Suite) - Activité prévisionnelle relative aux places d'hébergement permanent des EHPAD (et PUV bénéficiant d'une tarification ternaire)</t>
  </si>
  <si>
    <t>Nombre de jours d'absence pour convenance personnelle (absences de 72 heures et plus) (2)</t>
  </si>
  <si>
    <t>Nombre de jours d'absence pour hospitalisation (absences de 72 heures et plus) (2)</t>
  </si>
  <si>
    <t>Sous-total des absences de 72 heures et plus</t>
  </si>
  <si>
    <t>Rappel du total du nombre de journées de présence réelle</t>
  </si>
  <si>
    <t>Rappel du nombre de journées d'absence de moins de 72 heures</t>
  </si>
  <si>
    <t>Total du nombre de journées de présence réelle et des absences de plus et de moins de 72 heures</t>
  </si>
  <si>
    <t>Nombre de places</t>
  </si>
  <si>
    <t>(1): Les premiers jours des absences d'une durée supérieure ou égale à 72 heures ne doivent pas être comptabilisés sur cette ligne.</t>
  </si>
  <si>
    <t>(2): Y compris les trois premiers jours des absences d'une durée supérieure ou égale à 72 heures</t>
  </si>
  <si>
    <t>(3): Pondérées par le nombre de mois d'ouverture en cas d'installation en cours d'année. (Ex.: 10  places ouvertes au 1er juillet N =  5 places comptabilisées sur l'ensemble de l'année N).</t>
  </si>
  <si>
    <t>II.- Activité relative aux hébergements temporaires (activité autonome ou activité rattachée à un EHPAD)</t>
  </si>
  <si>
    <t>Le cas échéant, dupliquer le tableau ci-dessus.</t>
  </si>
  <si>
    <t>Le cas échéant, dupliquer le tableau ci-dessous.</t>
  </si>
  <si>
    <t>Nombre de bénéficiaires</t>
  </si>
  <si>
    <t>Nombre de bénéficiaires classés en GIR 1</t>
  </si>
  <si>
    <t>Dont bénéficiaires hors département d'implantation de l'établissement</t>
  </si>
  <si>
    <t>Nombre de bénéficiaires classés en GIR 2</t>
  </si>
  <si>
    <t>Nombre de bénéficiaires classés en GIR 3</t>
  </si>
  <si>
    <t>Nombre de bénéficiaires classés en GIR 4</t>
  </si>
  <si>
    <t>Nombre de bénéficiaires classés en GIR 5 et 6</t>
  </si>
  <si>
    <t>Sous-total des journées de présence réelles majorées des absences de moins de 72 heures (A)+(B)</t>
  </si>
  <si>
    <t>Total du nombre de journées de présence réelle et des absences de plus et de moins de 72 heures (A)+(B)+(C)</t>
  </si>
  <si>
    <t>Catégorie</t>
  </si>
  <si>
    <t>Capacité autorisée</t>
  </si>
  <si>
    <t>Capacité financée</t>
  </si>
  <si>
    <t>Capacité installée</t>
  </si>
  <si>
    <t>Nom de l'établissement ou du service</t>
  </si>
  <si>
    <t>Adresse</t>
  </si>
  <si>
    <t>Autres ESSMS</t>
  </si>
  <si>
    <t>Annexe 9A</t>
  </si>
  <si>
    <t>Annexe 9B</t>
  </si>
  <si>
    <t>Annexe 9B + annexe 9C</t>
  </si>
  <si>
    <t>Annexe 9B + annexe 9D</t>
  </si>
  <si>
    <t>Correspondance catégorie / modèles d'annexe</t>
  </si>
  <si>
    <t>ESSMS du 2° du I de l'article L. 312-1 (Creton)</t>
  </si>
  <si>
    <t>Liste des établissements et services relevant du périmètre de l'ERRD :</t>
  </si>
  <si>
    <t xml:space="preserve">Raison sociale : </t>
  </si>
  <si>
    <t xml:space="preserve">FINESS ET : </t>
  </si>
  <si>
    <t>Capacité installée dont (à préciser) :</t>
  </si>
  <si>
    <t>ANNEXE 9A : ACTIVITE DES ETABLISSEMENTS MENTIONNES AUX I ET II DE L'ARTICLE L. 313-12 DU CODE DE L'ACTION SOCIALE ET DES FAMILLES ET DES ACCUEILS DE JOUR AUTONOMES MENTIONNES AU 6° DU I DE L'ARTICLE L. 312-1 DU MEME CODE</t>
  </si>
  <si>
    <r>
      <t xml:space="preserve">Décompte des absences de </t>
    </r>
    <r>
      <rPr>
        <u val="single"/>
        <sz val="10"/>
        <rFont val="Arial"/>
        <family val="2"/>
      </rPr>
      <t>moins de 72 heures</t>
    </r>
    <r>
      <rPr>
        <sz val="10"/>
        <rFont val="Arial"/>
        <family val="2"/>
      </rPr>
      <t xml:space="preserve"> pour convenance personnelle ou hospitalisation</t>
    </r>
  </si>
  <si>
    <r>
      <t xml:space="preserve">Décompte des absences de </t>
    </r>
    <r>
      <rPr>
        <u val="single"/>
        <sz val="10"/>
        <rFont val="Arial"/>
        <family val="2"/>
      </rPr>
      <t>72 heures et plus</t>
    </r>
    <r>
      <rPr>
        <sz val="10"/>
        <rFont val="Arial"/>
        <family val="2"/>
      </rPr>
      <t xml:space="preserve"> pour convenance personnelle ou hospitalisation</t>
    </r>
  </si>
  <si>
    <t>Raison sociale :</t>
  </si>
  <si>
    <t>FINESS ET :</t>
  </si>
  <si>
    <t>Annexe 9B : Annexe relative à l’activité réalisée des établissements et services autres que les établissements mentionnés 
aux I et II de l’article L. 313-12</t>
  </si>
  <si>
    <t>Ecart 
(Nbre d'heures)</t>
  </si>
  <si>
    <t>Ecart 
(%)</t>
  </si>
  <si>
    <t>EHPAD-AJA</t>
  </si>
  <si>
    <t xml:space="preserve">Nombre d'heures servant à la répartition des charges </t>
  </si>
  <si>
    <t>II.(suite) - Activité relative aux hébergements temporaires (activité autonome ou activité rattachée à un EHPAD)</t>
  </si>
  <si>
    <t>Nombre total de bénéficiaires / Total des journées de présence réelle (A)</t>
  </si>
  <si>
    <t xml:space="preserve">Effectifs en nombre d'ETP prévus au titre de l'année N </t>
  </si>
  <si>
    <t xml:space="preserve">Récapitulatif des aides contextuelles </t>
  </si>
  <si>
    <t>N° FINESS (entité juridique)</t>
  </si>
  <si>
    <t>Lignes du tableau de la page de garde</t>
  </si>
  <si>
    <t xml:space="preserve">Saisir les informations du compte de résultat principal (CRP) et/ou des comptes de résultat annexes (CRA). </t>
  </si>
  <si>
    <t>Icônes du tableau de la page de garde</t>
  </si>
  <si>
    <t xml:space="preserve">: crée les onglets correspondants selon le procédé décrit dans le "LISEZ-MOI". </t>
  </si>
  <si>
    <t>N° FINESS Etablissement</t>
  </si>
  <si>
    <t xml:space="preserve">Indiquer le n° FINESS de l'établissement, du service ou de l'activité. </t>
  </si>
  <si>
    <t>Dénomination du CR sans n° FINESS</t>
  </si>
  <si>
    <t>N° FINESS de rattachement</t>
  </si>
  <si>
    <t>Distinction entre capacité financée/installée</t>
  </si>
  <si>
    <t>Exemples de différence entre les deux notions : 
- Lors d'une extension, les financements peuvent être attribués avant l'installation réelle des places. 
- Lors d'opérations de travaux, des places peuvent rester volontairement inoccupées tout en étant financées.</t>
  </si>
  <si>
    <t>Identification des activités sans numéro FINESS</t>
  </si>
  <si>
    <t xml:space="preserve">Effectifs en nombre d'ETP issus du tableau des effectifs joint à l'ERRD N-1 </t>
  </si>
  <si>
    <t>categorie Page de garde</t>
  </si>
  <si>
    <t>categorie Id_CR_SF</t>
  </si>
  <si>
    <t>CR rattaché à un EHPAD-AJA</t>
  </si>
  <si>
    <t>CR rattaché à d'autres ESSMS</t>
  </si>
  <si>
    <t>Correspondance catégorie / modèle</t>
  </si>
  <si>
    <t>SAAD</t>
  </si>
  <si>
    <t>I.- Activité relative aux places d'hébergement permanent des EHPAD (dont PUV bénéficiant d'une tarification ternaire)</t>
  </si>
  <si>
    <t>Dénomination du CR sans Finess :</t>
  </si>
  <si>
    <t xml:space="preserve">N° Identifiant : </t>
  </si>
  <si>
    <t>FINESS de rattachement :</t>
  </si>
  <si>
    <t>Date dernière autorisation</t>
  </si>
  <si>
    <t xml:space="preserve">Date de génération du fichier </t>
  </si>
  <si>
    <t xml:space="preserve">Ils doivent nécessairement relever du FINESS de l'entité juridique (sauf cas particulier des sociétés commerciales contrôlées). </t>
  </si>
  <si>
    <t>Fax :</t>
  </si>
  <si>
    <t>Identifiant (*)</t>
  </si>
  <si>
    <t>(*) Veuillez saisir un identifiant de votre choix comprenant 6 caractères (sans caractères spéciaux, tirets, accents…).</t>
  </si>
  <si>
    <t>Nous vous invitons à compléter le tableau de l'onglet "Id_CR_SF" selon le même ordonnancement chaque année, afin qu'un même numéro d'identification soit toujours attribué à la même activité.</t>
  </si>
  <si>
    <t>Nombre de places (3)</t>
  </si>
  <si>
    <t>Autre 1 
(à préciser)</t>
  </si>
  <si>
    <t>Autre 2
 (à préciser)</t>
  </si>
  <si>
    <t>Autre 3
 (à préciser)</t>
  </si>
  <si>
    <t/>
  </si>
  <si>
    <t>: supprime un CRA du tableau (dans la colonne C "Nom de l'établissement ou du service", sélectionnez la ligne à supprimer puis cliquez sur "-").</t>
  </si>
  <si>
    <t xml:space="preserve">: modifie une saisie de n° FINESS Etablissement déjà enregistrée. Placez-vous sur la ligne dont la modification est souhaitée dans la colonne "Nom de l'établissement ou du service", puis cliquez sur l'icône. </t>
  </si>
  <si>
    <t>Donner un titre explicite : par exemple nom du site et structure de rattachement.</t>
  </si>
  <si>
    <t>Correspond au nombre de places occupées au 31/12, selon la coupe effectuée par le médecin coordonnateur pour le classement des personnes par GIR .</t>
  </si>
  <si>
    <t>Saisir le n° FINESS de l'établissement/service/activité auquel le budget est adossé (ESAT, AJ, etc.).</t>
  </si>
  <si>
    <t>Nombre de places occupées</t>
  </si>
  <si>
    <t>Nombre de points GIR</t>
  </si>
  <si>
    <t xml:space="preserve"> Points GIR pris en compte pour le calcul de la valeur du point GIR départemental. Il s'agit de la somme des points GIR valorisés à la colonne E de l'annexe 3-6 du CASF et validés par des médecins désignés par le président du Conseil départemental et le directeur général de l'ARS. </t>
  </si>
  <si>
    <t>Nombre de personnes girées</t>
  </si>
  <si>
    <t>Nombre de personnes présentes lors de l'évaluation du GMP et dont la perte d'autonomie a été évaluée et traduite en points GIR</t>
  </si>
  <si>
    <t>Nombre de journées d'activité (annexe 9A)</t>
  </si>
  <si>
    <t>Il s'agit du nombre de journées réalisées décomptées du 01/01 au 31/12 pour l’ensemble des résidents du GIR considéré. Cette donnée peut être utilisée pour moduler la part du forfait dépendance issue de l’équation tarifaire, conformément à l’article R. 314-174 du CASF, en fonction du dernier taux d’occupation connu hors absences de plus de 72 heures.</t>
  </si>
  <si>
    <t>Taux d'occupation</t>
  </si>
  <si>
    <t>Activité réelle</t>
  </si>
  <si>
    <t>Nombre de journées de présence effective des résidents du 1er janvier au 31 décembre pour l'ensemble des résidents du GIR considéré.</t>
  </si>
  <si>
    <t>Absences de moins de 72 heures</t>
  </si>
  <si>
    <t>Le décompte de ces absences, sur le dernier exercice clos, cumulé avec le nombre de journées d'activité réelle permet de déterminer la situation de l'établissement vis-à-vis des règles de modulation des forfaits soins et dépendance.</t>
  </si>
  <si>
    <t>Activité relative aux accueils de jour (tableau III)</t>
  </si>
  <si>
    <t>Pour les accueils de jour, le décompte des absences peut ne pas être rempli si elles n'entrent pas dans le calcul des tarifs.</t>
  </si>
  <si>
    <t>Accueil temporaire</t>
  </si>
  <si>
    <t>Un jour d'ouverture compte pour 1 dès qu'une plage horaire est prévue sur cette journée, quelle que soit la durée de la plage horaire.</t>
  </si>
  <si>
    <t>Autres modes d'accueil</t>
  </si>
  <si>
    <t>"Les lignes "Autre 1", "Autre 2" et "Autre 3" peuvent être utilisées pour des modes d'accueil plus spécifiques (ex : accueil de nuit). Ce choix doit être réalisé en accord avec l'autorité de tarification, pour une présentation homogène entre établissements et services de même catégorie.</t>
  </si>
  <si>
    <t>Activité théorique (annexe 9b)</t>
  </si>
  <si>
    <t>Par convention, une journée compte pour 1, dès lors que l'ouverture est effective et quelle que soit la durée d'ouverture. Par ex : pour un établissement qui n'accueille les usagers que la matinée, une journée d'ouverture vaut 1 (et non 0,5).</t>
  </si>
  <si>
    <t>Activité réalisée (annexe 9B)</t>
  </si>
  <si>
    <t>Dans le cas des CAMSP, BAPU, CMPP et SESSAD, il est possible de choisir une autre mesure de l'activité que le nombre de journées (ex : séance). Dans ce cas, l'unité retenue doit être la même entre l'activité théorique et l'activité prévisionnelle/réalisée (pour ne pas biaiser le calcul du taux d'occupation). Elle est à préciser dans le rapport financier et d'activité.</t>
  </si>
  <si>
    <t>Règles de détermination du financeur public (article L. 242 du CASF)</t>
  </si>
  <si>
    <t xml:space="preserve">Le CASF distingue trois solutions : </t>
  </si>
  <si>
    <t xml:space="preserve">- Le prix de journée (PJ) est à la charge du CD si le jeune est orienté vers une structure qui relève de la compétence exclusive de cette collectivité (foyer de vie notamment) ; </t>
  </si>
  <si>
    <t>- Le PJ est partagé entre le CD et l’Assurance maladie si le jeune est orienté vers une structure relevant de la compétence conjointe ARS et CD (FAM et SAMSAH) ;</t>
  </si>
  <si>
    <t>- Dans les autres cas, le PJ reste à la charge de l’Assurance maladie.</t>
  </si>
  <si>
    <t>Annexes 9A à 9D : Cadre normalisé de présentation de l'annexe "Activité réalisée" prévue à l'article R. 314-232 du code de l'action sociale et des familles</t>
  </si>
  <si>
    <t>Valeur départementale du point GIR</t>
  </si>
  <si>
    <t>GMP</t>
  </si>
  <si>
    <t>PMP</t>
  </si>
  <si>
    <t>GMPS</t>
  </si>
  <si>
    <t>(4): Nombre de places financées x nombre de jours d'ouverture</t>
  </si>
  <si>
    <t>Nombre de journées d'absence de moins de 72 heures (B) (6)</t>
  </si>
  <si>
    <t>Nombre de journées d'absence de 72 heures et plus (C) (7)</t>
  </si>
  <si>
    <t>(6): Les premiers jours des absences d'une durée supérieure ou égale à 72 heures ne doivent pas être comptabilisés sur cette ligne.</t>
  </si>
  <si>
    <t>(7): Y compris les trois premiers jours des absences de 72 heures et plus.</t>
  </si>
  <si>
    <t xml:space="preserve">Rappel de l'amplitude d'ouverture sur l'année considérée </t>
  </si>
  <si>
    <t>Nombre de journées d'activité</t>
  </si>
  <si>
    <t>Décompte de l'activité "réelle" (correspondant, pour la partie "Nombre de journées d'activité", au nombre de journées de présence effective des résidents)</t>
  </si>
  <si>
    <t>Résidents classés en GIR 1</t>
  </si>
  <si>
    <t>Résidents classés en GIR 2</t>
  </si>
  <si>
    <t>Résidents classés en GIR 3</t>
  </si>
  <si>
    <t>Résidents classés en GIR 4</t>
  </si>
  <si>
    <t>Résidents classés en GIR 5</t>
  </si>
  <si>
    <t>Résidents classés en GIR 6</t>
  </si>
  <si>
    <t>Sous-total résidents classés dans les GIR 1 et 2</t>
  </si>
  <si>
    <t>Sous-total résidents classés dans les GIR 3 et 4</t>
  </si>
  <si>
    <t>Sous-total résidents classés dans les GIR 5 et 6</t>
  </si>
  <si>
    <t>Résidents de moins de 60 ans</t>
  </si>
  <si>
    <t>Total des places occupées/Total des journées de présence réelle</t>
  </si>
  <si>
    <t>III.- Activité relative aux accueils de jour autonomes ou rattachés à un EHPAD (et PUV bénéficiant d'une tarification dérogatoire)</t>
  </si>
  <si>
    <t>Annexe 9C : Tableau complémentaire relatif à l’activité réalisée des établissements et services mentionnés à l’article L. 242-4 du code de l’action sociale et des familles</t>
  </si>
  <si>
    <t>+ 20 ans orientés en FAM ou SAMSAH</t>
  </si>
  <si>
    <t>+ 20 ans orientés en foyer (autre que FAM) ou SAVS</t>
  </si>
  <si>
    <t>Nombre total</t>
  </si>
  <si>
    <t>Autres (1)</t>
  </si>
  <si>
    <t>Dont titulaires
CMU-C</t>
  </si>
  <si>
    <t xml:space="preserve">(1): Dont doubles orientations et orientations ne précisant pas la catégorie d'ESSMS pour adultes handicapés, sauf doubles orientations foyer-de vie/FAM qui doivent être enregistrées dans la colonne "+ 20 ans orientés en FAM ou SAMSAH" </t>
  </si>
  <si>
    <t>(de 1 à 5)</t>
  </si>
  <si>
    <t>Annexe 9D : Tableau complémentaire relatif à l’activité réalisée des services mentionnés aux articles R. 314-130 à R. 314-136 du code de l’action sociale et des familles</t>
  </si>
  <si>
    <t>Nombre d'heures servant à la répartition de la rémunération des aides et employés à domicile</t>
  </si>
  <si>
    <t>Nombre d'heures servant à la répartition de la rémunération des auxiliaires de vie sociale et aides médico-psychologiques</t>
  </si>
  <si>
    <t>Nombre d'heures servant à la répartition de la rémunération des techniciens d’intervention sociale et familiale</t>
  </si>
  <si>
    <t>Nombre d'heures servant à la répartition de la rémunération du personnel d'encadrement et de coordination</t>
  </si>
  <si>
    <t>Nombre d'heures servant à la répartition des frais de structure</t>
  </si>
  <si>
    <t>Lisez-moi du cadre "Activité réalisée"</t>
  </si>
  <si>
    <t>Ce cadre correspond aux tableaux relatifs à l'activité réalisée des établissements et services prévus à l'article R. 314-232 du CASF et conformes aux modèles figurant aux annexes 9A à 9D de l'arrêté du 27 décembre 2016, modifié par l'arrêté du 18 juin 2018 (NOR: SSAA1804876A).</t>
  </si>
  <si>
    <t>Tous les gestionnaires soumis à l'ERRD doivent transmettre l'annexe activité réalisée.</t>
  </si>
  <si>
    <t>Le périmètre de l'annexe activité réalisée est identique au périmètre de l'ERRD auquel elle est annexée.</t>
  </si>
  <si>
    <t>I.- Traitement des différents modèles d'annexe activité réalisée selon les champs</t>
  </si>
  <si>
    <r>
      <t xml:space="preserve">=&gt; Le modèle varie en fonction des catégories d'établissements ou services gérés, </t>
    </r>
    <r>
      <rPr>
        <u val="single"/>
        <sz val="10"/>
        <rFont val="Arial"/>
        <family val="2"/>
      </rPr>
      <t>mais tous les modèles sont regroupés dans le présent classeur</t>
    </r>
    <r>
      <rPr>
        <sz val="10"/>
        <rFont val="Arial"/>
        <family val="2"/>
      </rPr>
      <t xml:space="preserve"> :</t>
    </r>
  </si>
  <si>
    <r>
      <t xml:space="preserve">- Annexe 9A pour les AJA et EHPAD (dont PUV) = </t>
    </r>
    <r>
      <rPr>
        <b/>
        <sz val="10"/>
        <rFont val="Arial"/>
        <family val="2"/>
      </rPr>
      <t>onglet "EHPAD-PUV-AJ-HT"</t>
    </r>
  </si>
  <si>
    <r>
      <t xml:space="preserve">- Annexe 9B pour les autres établissements et services = </t>
    </r>
    <r>
      <rPr>
        <b/>
        <sz val="10"/>
        <rFont val="Arial"/>
        <family val="2"/>
      </rPr>
      <t>onglet "Activité autres ESSMS"</t>
    </r>
  </si>
  <si>
    <r>
      <t xml:space="preserve">- Annexe 9C pour les autres établissements et services accueillant des jeunes au titre de l'Amendement CRETON </t>
    </r>
    <r>
      <rPr>
        <u val="single"/>
        <sz val="10"/>
        <rFont val="Arial"/>
        <family val="2"/>
      </rPr>
      <t>(en plus de l'annexe 9B)</t>
    </r>
    <r>
      <rPr>
        <sz val="10"/>
        <rFont val="Arial"/>
        <family val="2"/>
      </rPr>
      <t xml:space="preserve"> = </t>
    </r>
    <r>
      <rPr>
        <b/>
        <sz val="10"/>
        <rFont val="Arial"/>
        <family val="2"/>
      </rPr>
      <t>onglet "Activité L.242-4 CASF"</t>
    </r>
  </si>
  <si>
    <r>
      <t xml:space="preserve">- Annexe 9D pour les SAAD </t>
    </r>
    <r>
      <rPr>
        <u val="single"/>
        <sz val="10"/>
        <rFont val="Arial"/>
        <family val="2"/>
      </rPr>
      <t>(en plus de l'annexe 9B)</t>
    </r>
    <r>
      <rPr>
        <sz val="10"/>
        <rFont val="Arial"/>
        <family val="2"/>
      </rPr>
      <t xml:space="preserve"> = </t>
    </r>
    <r>
      <rPr>
        <b/>
        <sz val="10"/>
        <rFont val="Arial"/>
        <family val="2"/>
      </rPr>
      <t>onglet "SAAD"</t>
    </r>
  </si>
  <si>
    <t>A noter:</t>
  </si>
  <si>
    <r>
      <rPr>
        <sz val="10"/>
        <rFont val="Wingdings 3"/>
        <family val="1"/>
      </rPr>
      <t>g</t>
    </r>
    <r>
      <rPr>
        <sz val="10"/>
        <rFont val="Arial"/>
        <family val="2"/>
      </rPr>
      <t xml:space="preserve"> Chaque compte de résultat de l'ERRD doit faire l'objet d'une annexe activité, y compris dans le cas de budgets adossés (donc sans n° finess). Dans ce dernier cas, il convient d'utiliser l'onglet Id_CR_SF (cf plus bas).</t>
    </r>
  </si>
  <si>
    <t xml:space="preserve">II.- Fonctionnement du cadre </t>
  </si>
  <si>
    <r>
      <t xml:space="preserve">Ce cadre fonctionne sur la base d'un procédé de création automatique des onglets en remplissant le tableau de page de garde nommé « Liste des établissements et services relevant du périmètre de l'ERRD » et en cliquant sur l’icône : </t>
    </r>
    <r>
      <rPr>
        <b/>
        <sz val="12"/>
        <color indexed="17"/>
        <rFont val="Arial"/>
        <family val="2"/>
      </rPr>
      <t xml:space="preserve">+ </t>
    </r>
    <r>
      <rPr>
        <sz val="10"/>
        <rFont val="Arial"/>
        <family val="2"/>
      </rPr>
      <t xml:space="preserve">, selon l’ordonnancement suivant : </t>
    </r>
  </si>
  <si>
    <t xml:space="preserve">2) Chacun des finess Etablissement (FINESS ET) relevant de l’organisme gestionnaire (c'est-à-dire du Finess EJ renseigné plus haut) et inclus dans le périmètre de l’ERRD, doit être renseigné dans le tableau du bas de la page de garde "Liste des établissements et services relevant du périmètre de l'ERRD". </t>
  </si>
  <si>
    <t xml:space="preserve"> </t>
  </si>
  <si>
    <r>
      <t xml:space="preserve">Dans ce tableau, il convient de saisir </t>
    </r>
    <r>
      <rPr>
        <b/>
        <sz val="10"/>
        <color indexed="8"/>
        <rFont val="Arial"/>
        <family val="2"/>
      </rPr>
      <t xml:space="preserve">une ligne par établissement ou service </t>
    </r>
    <r>
      <rPr>
        <sz val="10"/>
        <color indexed="8"/>
        <rFont val="Arial"/>
        <family val="2"/>
      </rPr>
      <t xml:space="preserve">(nommé ci-après FINESS ET pour plus de simplicité), selon les modalités suivantes : </t>
    </r>
  </si>
  <si>
    <t xml:space="preserve">a) 1er finess ET : </t>
  </si>
  <si>
    <r>
      <t>i)</t>
    </r>
    <r>
      <rPr>
        <sz val="7"/>
        <color indexed="8"/>
        <rFont val="Times New Roman"/>
        <family val="1"/>
      </rPr>
      <t xml:space="preserve">     </t>
    </r>
    <r>
      <rPr>
        <sz val="10"/>
        <color indexed="8"/>
        <rFont val="Arial"/>
        <family val="2"/>
      </rPr>
      <t>saisie de la première ligne</t>
    </r>
  </si>
  <si>
    <r>
      <t>ii)</t>
    </r>
    <r>
      <rPr>
        <sz val="7"/>
        <color indexed="8"/>
        <rFont val="Times New Roman"/>
        <family val="1"/>
      </rPr>
      <t xml:space="preserve">   </t>
    </r>
    <r>
      <rPr>
        <sz val="10"/>
        <color indexed="8"/>
        <rFont val="Arial"/>
        <family val="2"/>
      </rPr>
      <t xml:space="preserve">puis clic sur l’icône </t>
    </r>
    <r>
      <rPr>
        <b/>
        <sz val="12"/>
        <color indexed="50"/>
        <rFont val="Arial"/>
        <family val="2"/>
      </rPr>
      <t>+</t>
    </r>
  </si>
  <si>
    <r>
      <t>iii) l’onglet de l'annexe "Activité réalisée" relatif au 1</t>
    </r>
    <r>
      <rPr>
        <vertAlign val="superscript"/>
        <sz val="10"/>
        <color indexed="8"/>
        <rFont val="Arial"/>
        <family val="2"/>
      </rPr>
      <t>er</t>
    </r>
    <r>
      <rPr>
        <sz val="10"/>
        <color indexed="8"/>
        <rFont val="Arial"/>
        <family val="2"/>
      </rPr>
      <t xml:space="preserve"> FINESS ET est alors automatiquement généré.  </t>
    </r>
  </si>
  <si>
    <t xml:space="preserve">b) 2ème finess ET : </t>
  </si>
  <si>
    <r>
      <t>i)</t>
    </r>
    <r>
      <rPr>
        <sz val="7"/>
        <color indexed="8"/>
        <rFont val="Times New Roman"/>
        <family val="1"/>
      </rPr>
      <t xml:space="preserve">     </t>
    </r>
    <r>
      <rPr>
        <sz val="10"/>
        <color indexed="8"/>
        <rFont val="Arial"/>
        <family val="2"/>
      </rPr>
      <t>saisie de la deuxième ligne</t>
    </r>
  </si>
  <si>
    <r>
      <t>iii) l’onglet de l'annexe "Activité réalisée relatif au 2ème F</t>
    </r>
    <r>
      <rPr>
        <sz val="10"/>
        <color indexed="8"/>
        <rFont val="Arial"/>
        <family val="2"/>
      </rPr>
      <t xml:space="preserve">INESS ET est alors automatiquement généré.  </t>
    </r>
  </si>
  <si>
    <t xml:space="preserve">c) Etc. </t>
  </si>
  <si>
    <t xml:space="preserve">Les champs à saisir obligatoirement sur chaque ligne, pour que les onglets soient effectivement générés, sont: </t>
  </si>
  <si>
    <t>- "N° FINESS Etablissement" 
- "Catégorie":</t>
  </si>
  <si>
    <r>
      <rPr>
        <sz val="10"/>
        <rFont val="Wingdings 3"/>
        <family val="1"/>
      </rPr>
      <t>g</t>
    </r>
    <r>
      <rPr>
        <sz val="10"/>
        <rFont val="Arial"/>
        <family val="2"/>
      </rPr>
      <t xml:space="preserve"> sélectionner l'item "EHPAD-AJA" pour générer l'onglet "</t>
    </r>
    <r>
      <rPr>
        <i/>
        <sz val="10"/>
        <rFont val="Arial"/>
        <family val="2"/>
      </rPr>
      <t>EHPAD-PUV-AJ-HT + n° finess ET indiqué</t>
    </r>
    <r>
      <rPr>
        <sz val="10"/>
        <rFont val="Arial"/>
        <family val="2"/>
      </rPr>
      <t>" (modèle 9A)</t>
    </r>
  </si>
  <si>
    <r>
      <rPr>
        <sz val="10"/>
        <rFont val="Wingdings 3"/>
        <family val="1"/>
      </rPr>
      <t>g</t>
    </r>
    <r>
      <rPr>
        <sz val="10"/>
        <rFont val="Arial"/>
        <family val="2"/>
      </rPr>
      <t xml:space="preserve"> sélectionner l'item "Autres ESSMS" pour générer l'onglet "</t>
    </r>
    <r>
      <rPr>
        <i/>
        <sz val="10"/>
        <rFont val="Arial"/>
        <family val="2"/>
      </rPr>
      <t>Activité autres ESSMS  + n° finess ET indiqué</t>
    </r>
    <r>
      <rPr>
        <sz val="10"/>
        <rFont val="Arial"/>
        <family val="2"/>
      </rPr>
      <t>" (modèle 9B)</t>
    </r>
  </si>
  <si>
    <r>
      <rPr>
        <sz val="10"/>
        <rFont val="Wingdings 3"/>
        <family val="1"/>
      </rPr>
      <t>g</t>
    </r>
    <r>
      <rPr>
        <sz val="10"/>
        <rFont val="Arial"/>
        <family val="2"/>
      </rPr>
      <t xml:space="preserve"> sélectionner l'item "ESSMS du 2° du I de l'article L. 312-1 (CRETON)" pour générer simultanément l'onglet "</t>
    </r>
    <r>
      <rPr>
        <i/>
        <sz val="10"/>
        <rFont val="Arial"/>
        <family val="2"/>
      </rPr>
      <t>Activité autres ESSMS + n° finess ET indiqué</t>
    </r>
    <r>
      <rPr>
        <sz val="10"/>
        <rFont val="Arial"/>
        <family val="2"/>
      </rPr>
      <t>" (modèle 9B) ainsi que l'onglet "</t>
    </r>
    <r>
      <rPr>
        <i/>
        <sz val="10"/>
        <rFont val="Arial"/>
        <family val="2"/>
      </rPr>
      <t>Activité L.242-4 CASF + n° finess ET indiqué</t>
    </r>
    <r>
      <rPr>
        <sz val="10"/>
        <rFont val="Arial"/>
        <family val="2"/>
      </rPr>
      <t>" (modèle 9C)</t>
    </r>
  </si>
  <si>
    <t>III.- Consignes d'utilisation</t>
  </si>
  <si>
    <t>- Les cellules sur fond jaune sont à compléter manuellement. Les champs grisés sont des cellules verrouillées, qui peuvent contenir des formules de calcul automatique.</t>
  </si>
  <si>
    <r>
      <t xml:space="preserve">- Le cadre normalisé n'est </t>
    </r>
    <r>
      <rPr>
        <b/>
        <sz val="10"/>
        <color indexed="8"/>
        <rFont val="Arial"/>
        <family val="2"/>
      </rPr>
      <t>pas compatible avec Libre Office ni Open Office</t>
    </r>
    <r>
      <rPr>
        <sz val="10"/>
        <color indexed="8"/>
        <rFont val="Arial"/>
        <family val="2"/>
      </rPr>
      <t xml:space="preserve">.  </t>
    </r>
  </si>
  <si>
    <t>- Veuillez ne pas modifier tout élément de mise en page (comme les déplacements, insertions de lignes ou de colonnes).</t>
  </si>
  <si>
    <t>IV.- Cas spécifique des activités sans FINESS</t>
  </si>
  <si>
    <r>
      <t>Afin de permettre l'intégration technique des activités sans FINESS dans le présent cadre, il convient de saisir l'onglet "</t>
    </r>
    <r>
      <rPr>
        <i/>
        <sz val="10"/>
        <rFont val="Arial"/>
        <family val="2"/>
      </rPr>
      <t>Id_CR_SF</t>
    </r>
    <r>
      <rPr>
        <sz val="10"/>
        <rFont val="Arial"/>
        <family val="2"/>
      </rPr>
      <t xml:space="preserve">" selon le même procédé que le tableau de la page de garde décrit en II. ci-dessus, afin que les onglets de l'annexe activité relatifs aux CRP sans finess soient créés automatiquement. </t>
    </r>
  </si>
  <si>
    <r>
      <t>Pour chaque ligne, un identifiant est créé automatiquement à partir des données du tableau de l'onglet "Id_CR_SF". Les onglets sont créés dans l'ordre de remplissage de ce tableau</t>
    </r>
    <r>
      <rPr>
        <sz val="10"/>
        <color indexed="8"/>
        <rFont val="Arial"/>
        <family val="2"/>
      </rPr>
      <t xml:space="preserve">. </t>
    </r>
  </si>
  <si>
    <r>
      <t xml:space="preserve">Nous vous invitons à compléter ce tableau </t>
    </r>
    <r>
      <rPr>
        <sz val="10"/>
        <color indexed="8"/>
        <rFont val="Arial"/>
        <family val="2"/>
      </rPr>
      <t>selon le même ordonnancement chaque année, afin qu'un même numéro d'identification soit toujours attribué à la même activité.</t>
    </r>
  </si>
  <si>
    <t>(10)</t>
  </si>
  <si>
    <r>
      <rPr>
        <sz val="10"/>
        <rFont val="Wingdings 3"/>
        <family val="1"/>
      </rPr>
      <t>g</t>
    </r>
    <r>
      <rPr>
        <sz val="10"/>
        <rFont val="Arial"/>
        <family val="2"/>
      </rPr>
      <t xml:space="preserve"> Exemple 1: soit un ERRD regroupant deux EHPAD et une MAS. Le présent classeur doit alors comporter deux onglets "EHPAD-PUV-AJ-HT" et un onglet "Activité autres ESSMS".</t>
    </r>
  </si>
  <si>
    <t xml:space="preserve">    Exemple 2: soit un ERRD regroupant deux EHPAD et un IME accueillant des jeunes au titre de l'amendement CRETON. Le présent classeur doit alors comporter deux onglets "EHPAD-PUV-AJ-HT", un onglet "Activité autres ESSMS" et un onglet "Activité L.242-4 CASF".</t>
  </si>
  <si>
    <t>1) Le finess juridique (FINESS EJ) doit être saisi dans le champ situé en haut de la page de garde (Champ nommé « N° FINESS (entité juridique) »).</t>
  </si>
  <si>
    <t>(de 6 à 10)</t>
  </si>
  <si>
    <t>(9)</t>
  </si>
  <si>
    <r>
      <rPr>
        <sz val="10"/>
        <rFont val="Wingdings 3"/>
        <family val="1"/>
      </rPr>
      <t>g</t>
    </r>
    <r>
      <rPr>
        <sz val="10"/>
        <rFont val="Arial"/>
        <family val="2"/>
      </rPr>
      <t xml:space="preserve"> sélectionner l'item "SAAD" pour générer simultanément l'onglet "</t>
    </r>
    <r>
      <rPr>
        <i/>
        <sz val="10"/>
        <rFont val="Arial"/>
        <family val="2"/>
      </rPr>
      <t>Activité autres ESSMS + n° finess ET indiqué</t>
    </r>
    <r>
      <rPr>
        <sz val="10"/>
        <rFont val="Arial"/>
        <family val="2"/>
      </rPr>
      <t>" (modèle 9B) ainsi que l'onglet "</t>
    </r>
    <r>
      <rPr>
        <i/>
        <sz val="10"/>
        <rFont val="Arial"/>
        <family val="2"/>
      </rPr>
      <t>SAAD + n° finess ET indiqué</t>
    </r>
    <r>
      <rPr>
        <sz val="10"/>
        <rFont val="Arial"/>
        <family val="2"/>
      </rPr>
      <t>" (modèle 9D)</t>
    </r>
  </si>
  <si>
    <t>Nb journées</t>
  </si>
  <si>
    <t>Nb personnes accueillies</t>
  </si>
  <si>
    <t>Date de la dernière autorisation</t>
  </si>
  <si>
    <t>Nombre de journées prévues et réalisées / personnes prévues et accueillies</t>
  </si>
  <si>
    <t>TOTAL en journées / personnes accueillies</t>
  </si>
  <si>
    <r>
      <t xml:space="preserve">- Veuillez ne pas copier ni déplacer le contenu d'une cellule vers une autre cellule </t>
    </r>
    <r>
      <rPr>
        <b/>
        <sz val="10"/>
        <color indexed="8"/>
        <rFont val="Arial"/>
        <family val="2"/>
      </rPr>
      <t>("couper-coller"/"cliquer-glisser")</t>
    </r>
    <r>
      <rPr>
        <sz val="10"/>
        <color indexed="8"/>
        <rFont val="Arial"/>
        <family val="2"/>
      </rPr>
      <t>, ces actions pouvant endommager la structure des cadres Excel. Les macros de remplissage automatique des cellules ouvertes à la saisie sont possibles.</t>
    </r>
  </si>
  <si>
    <t>- Ne jamais laisser de liens directs pointant vers des fichiers externes ni de formules dans les cellules ouvertes à la saisie. Ces liaisons entre classeurs ou ces formules génèrent des problèmes de lisibilité pouvant exclure l'établissement concerné des bases de la CNSA.</t>
  </si>
  <si>
    <t>S'il n'existe pas de structure d'adossement, saisir le n° FINESS Etablissement de son choix (parmi ceux gérés par l'entité juridique), afin de le rattacher à une structure identifiée au sein du périmètre. Il est préconisé de ne pas changer le n° FINESS de rattachement d'une année sur l'autre.</t>
  </si>
  <si>
    <t>#AERRDACT-2022-01#</t>
  </si>
  <si>
    <t>(5): Pour le calcul automatique du taux d'occupation (TO) et de la contribution de chaque GIR au TO, renseigner au préalable les tableaux "Rappel du nombre de places financées" et "Rappel de l'amplitude d'ouverture sur l'année considérée" ci-dessus.</t>
  </si>
  <si>
    <t>(8): Pour le calcul automatique du taux d'occupation (TO) et de la contribution de chaque GIR au TO, renseigner au préalable les tableaux "Rappel du nombre de places financées" et "Rappel de l'amplitude d'ouverture sur l'année considérée" ci-dessus.</t>
  </si>
  <si>
    <t>Rappel de l'activité théorique (en nombre de journées) (4)</t>
  </si>
  <si>
    <t>Rappel du nombre de places financées</t>
  </si>
  <si>
    <t>(5) : Pour le calcul automatique du taux d'occupation (TO) et de la contribution de chaque GIR au TO, renseigner au préalable les tableaux "Rappel du nombre de places financées" et "Rappel de l'amplitude d'ouverture sur l'année considérée" ci-dessus.</t>
  </si>
  <si>
    <t>(8) : Pour le calcul automatique du taux d'occupation (TO) et de la contribution de chaque GIR au TO, renseigner au préalable les tableaux "Rappel du nombre de places financées" et "Rappel de l'amplitude d'ouverture sur l'année considérée" ci-dessus.</t>
  </si>
  <si>
    <t>Liste des activités sans FINESS Etablissement relevant du périmètre de l'ERRD</t>
  </si>
  <si>
    <t>Dans un souci d'adaptation permanente aux pratiques et sans préjudice des obligations générales de dépôt de l'ERRD, des ajustements ponctuels peuvent être apportés par rapport aux modèles joints à l'arrêté précité et régularisés ultérieurement par arrêté modificatif.</t>
  </si>
  <si>
    <r>
      <rPr>
        <b/>
        <u val="single"/>
        <sz val="10"/>
        <rFont val="Arial"/>
        <family val="2"/>
      </rPr>
      <t>Point de vigilance</t>
    </r>
    <r>
      <rPr>
        <b/>
        <sz val="10"/>
        <rFont val="Arial"/>
        <family val="2"/>
      </rPr>
      <t xml:space="preserve"> </t>
    </r>
    <r>
      <rPr>
        <sz val="10"/>
        <rFont val="Arial"/>
        <family val="2"/>
      </rPr>
      <t>: l'attention des gestionnaires est appelée sur la complétude et la fiabilité des informations saisies dans le cadre ERRD et ses annexes, afin de sécuriser la procédure d'analyse et maintenir la qualité de la base de données collectées.</t>
    </r>
  </si>
  <si>
    <t>N° FINESS ET de rattachement</t>
  </si>
  <si>
    <t>- Le déverrouillage peut véroler le fichier (impactant potentiellement la bonne marche de toutes les fonctions automatiques et la reconnaissance du fichier lors du dépôt dans la plateforme).</t>
  </si>
  <si>
    <t xml:space="preserve">Les FINESS saisis doivent impérativement correspondre aux FINESS ET affectés au dossier dans la plateforme de collecte des ERRD. </t>
  </si>
  <si>
    <t xml:space="preserve">Indiquer le n° FINESS de l'organisme gestionnaire ou de l'établissement public en tant que personnalité morale titulaire des autorisations. Il doit correspondre au N° FINESS EJ du dossier de dépôt dans la plateforme de collecte des ERRD. Lorsque l'ERRD est établi par une société commerciale pour le compte d'une autre société contrôlée, indiquer le n° FINESS qui a été sélectionné pour déposer le fichier dans la plateforme. </t>
  </si>
  <si>
    <t>Un emploi incorrect ne tenant pas compte des indications ci-dessous peut affecter les fonctionnalités automatiques du cadre, le bon déroulement du dépôt et la performance de la plateforme de collecte des ERRD.</t>
  </si>
  <si>
    <t xml:space="preserve">- Le N° FINESS EJ saisi dans la page de garde doit être le même que le N° FINESS EJ du dossier de dépôt dans la plateforme de collecte des ERRD. </t>
  </si>
  <si>
    <t xml:space="preserve">- Les FINESS ET (Etablissement) saisis dans le tableau de la page de garde doivent impérativement correspondre aux FINESS ET affectés au dossier dans la plateforme de collecte des ERRD. </t>
  </si>
  <si>
    <t xml:space="preserve">Si le cadre comprend plusieurs établissements, indiquer la date de l’établissement principal. </t>
  </si>
  <si>
    <t>Cette colonne présente le taux d'occupation (TO) et la contribution de chaque GIR au TO. Pour qu'il se calcule automatiquement, il convient de renseigner au préalable le nombre de jours d'ouverture et la capacité financée au 31/12 respectivement dans les tableaux "Rappel de l'amplitude d'ouverture sur l'année considérée" et "Rappel du nombre de places financées".</t>
  </si>
  <si>
    <t>Dernière mise à jour : janvier 2023</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</si>
</sst>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_€"/>
    <numFmt numFmtId="167" formatCode="0#&quot; &quot;##&quot; &quot;##&quot; &quot;##&quot; &quot;##"/>
    <numFmt numFmtId="168" formatCode="0########"/>
    <numFmt numFmtId="169" formatCode="#,##0_ ;\-#,##0\ "/>
    <numFmt numFmtId="170" formatCode="[$-40C]dddd\ d\ mmmm\ yyyy"/>
    <numFmt numFmtId="171" formatCode="0.000"/>
    <numFmt numFmtId="172" formatCode="0.0"/>
    <numFmt numFmtId="173" formatCode="#,##0.00\ &quot;€&quot;"/>
  </numFmts>
  <fonts count="80">
    <font>
      <sz val="11"/>
      <color theme="1"/>
      <name val="Calibri"/>
      <family val="2"/>
    </font>
    <font>
      <sz val="10"/>
      <color indexed="8"/>
      <name val="Arial"/>
      <family val="2"/>
    </font>
    <font>
      <b/>
      <sz val="10"/>
      <name val="Arial"/>
      <family val="2"/>
    </font>
    <font>
      <sz val="10"/>
      <name val="Arial"/>
      <family val="2"/>
    </font>
    <font>
      <b/>
      <i/>
      <sz val="10"/>
      <name val="Arial"/>
      <family val="2"/>
    </font>
    <font>
      <i/>
      <sz val="10"/>
      <name val="Arial"/>
      <family val="2"/>
    </font>
    <font>
      <sz val="10"/>
      <name val="Geneva"/>
      <family val="0"/>
    </font>
    <font>
      <strike/>
      <sz val="10"/>
      <name val="Arial"/>
      <family val="2"/>
    </font>
    <font>
      <sz val="8"/>
      <name val="Arial"/>
      <family val="2"/>
    </font>
    <font>
      <sz val="10"/>
      <name val="Calibri"/>
      <family val="2"/>
    </font>
    <font>
      <b/>
      <sz val="12"/>
      <name val="Arial"/>
      <family val="2"/>
    </font>
    <font>
      <sz val="12"/>
      <name val="Arial"/>
      <family val="2"/>
    </font>
    <font>
      <u val="single"/>
      <sz val="10"/>
      <name val="Arial"/>
      <family val="2"/>
    </font>
    <font>
      <i/>
      <u val="single"/>
      <sz val="10"/>
      <name val="Arial"/>
      <family val="2"/>
    </font>
    <font>
      <b/>
      <i/>
      <sz val="12"/>
      <name val="Arial"/>
      <family val="2"/>
    </font>
    <font>
      <b/>
      <sz val="8"/>
      <name val="Arial"/>
      <family val="2"/>
    </font>
    <font>
      <b/>
      <i/>
      <u val="single"/>
      <sz val="10"/>
      <name val="Arial"/>
      <family val="2"/>
    </font>
    <font>
      <i/>
      <sz val="8"/>
      <name val="Arial"/>
      <family val="2"/>
    </font>
    <font>
      <b/>
      <sz val="9"/>
      <name val="Arial"/>
      <family val="2"/>
    </font>
    <font>
      <sz val="11"/>
      <name val="Arial"/>
      <family val="2"/>
    </font>
    <font>
      <sz val="10"/>
      <name val="Wingdings 3"/>
      <family val="1"/>
    </font>
    <font>
      <sz val="6.5"/>
      <name val="Arial"/>
      <family val="2"/>
    </font>
    <font>
      <b/>
      <sz val="12"/>
      <color indexed="17"/>
      <name val="Arial"/>
      <family val="2"/>
    </font>
    <font>
      <b/>
      <sz val="10"/>
      <color indexed="8"/>
      <name val="Arial"/>
      <family val="2"/>
    </font>
    <font>
      <sz val="7"/>
      <color indexed="8"/>
      <name val="Times New Roman"/>
      <family val="1"/>
    </font>
    <font>
      <b/>
      <sz val="12"/>
      <color indexed="50"/>
      <name val="Arial"/>
      <family val="2"/>
    </font>
    <font>
      <vertAlign val="superscript"/>
      <sz val="10"/>
      <color indexed="8"/>
      <name val="Arial"/>
      <family val="2"/>
    </font>
    <font>
      <b/>
      <u val="single"/>
      <sz val="10"/>
      <name val="Arial"/>
      <family val="2"/>
    </font>
    <font>
      <sz val="11"/>
      <color indexed="8"/>
      <name val="Calibri"/>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sz val="10"/>
      <color indexed="60"/>
      <name val="Arial"/>
      <family val="2"/>
    </font>
    <font>
      <sz val="10"/>
      <color indexed="17"/>
      <name val="Arial"/>
      <family val="2"/>
    </font>
    <font>
      <b/>
      <sz val="10"/>
      <color indexed="63"/>
      <name val="Arial"/>
      <family val="2"/>
    </font>
    <font>
      <i/>
      <sz val="10"/>
      <color indexed="23"/>
      <name val="Arial"/>
      <family val="2"/>
    </font>
    <font>
      <sz val="18"/>
      <color indexed="56"/>
      <name val="Cambria"/>
      <family val="2"/>
    </font>
    <font>
      <b/>
      <sz val="15"/>
      <color indexed="56"/>
      <name val="Arial"/>
      <family val="2"/>
    </font>
    <font>
      <b/>
      <sz val="13"/>
      <color indexed="56"/>
      <name val="Arial"/>
      <family val="2"/>
    </font>
    <font>
      <b/>
      <sz val="11"/>
      <color indexed="56"/>
      <name val="Arial"/>
      <family val="2"/>
    </font>
    <font>
      <b/>
      <sz val="10"/>
      <color indexed="9"/>
      <name val="Arial"/>
      <family val="2"/>
    </font>
    <font>
      <b/>
      <sz val="10"/>
      <color indexed="10"/>
      <name val="Arial"/>
      <family val="2"/>
    </font>
    <font>
      <sz val="11"/>
      <color indexed="8"/>
      <name val="Arial"/>
      <family val="2"/>
    </font>
    <font>
      <b/>
      <sz val="12"/>
      <color indexed="9"/>
      <name val="Arial"/>
      <family val="2"/>
    </font>
    <font>
      <b/>
      <i/>
      <sz val="12"/>
      <color indexed="9"/>
      <name val="Arial"/>
      <family val="2"/>
    </font>
    <font>
      <sz val="11"/>
      <name val="Calibri"/>
      <family val="2"/>
    </font>
    <font>
      <sz val="8"/>
      <color indexed="8"/>
      <name val="Arial"/>
      <family val="2"/>
    </font>
    <font>
      <sz val="11"/>
      <color indexed="9"/>
      <name val="Arial"/>
      <family val="2"/>
    </font>
    <font>
      <b/>
      <sz val="8"/>
      <color indexed="10"/>
      <name val="Arial"/>
      <family val="2"/>
    </font>
    <font>
      <sz val="10"/>
      <color theme="1"/>
      <name val="Arial"/>
      <family val="2"/>
    </font>
    <font>
      <sz val="10"/>
      <color theme="0"/>
      <name val="Arial"/>
      <family val="2"/>
    </font>
    <font>
      <sz val="10"/>
      <color rgb="FFFF0000"/>
      <name val="Arial"/>
      <family val="2"/>
    </font>
    <font>
      <b/>
      <sz val="10"/>
      <color rgb="FFFA7D00"/>
      <name val="Arial"/>
      <family val="2"/>
    </font>
    <font>
      <sz val="10"/>
      <color rgb="FFFA7D00"/>
      <name val="Arial"/>
      <family val="2"/>
    </font>
    <font>
      <sz val="10"/>
      <color rgb="FF3F3F76"/>
      <name val="Arial"/>
      <family val="2"/>
    </font>
    <font>
      <sz val="10"/>
      <color rgb="FF9C0006"/>
      <name val="Arial"/>
      <family val="2"/>
    </font>
    <font>
      <sz val="10"/>
      <color rgb="FF9C6500"/>
      <name val="Arial"/>
      <family val="2"/>
    </font>
    <font>
      <sz val="10"/>
      <color rgb="FF006100"/>
      <name val="Arial"/>
      <family val="2"/>
    </font>
    <font>
      <b/>
      <sz val="10"/>
      <color rgb="FF3F3F3F"/>
      <name val="Arial"/>
      <family val="2"/>
    </font>
    <font>
      <i/>
      <sz val="10"/>
      <color rgb="FF7F7F7F"/>
      <name val="Arial"/>
      <family val="2"/>
    </font>
    <font>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b/>
      <sz val="10"/>
      <color rgb="FFFF0000"/>
      <name val="Arial"/>
      <family val="2"/>
    </font>
    <font>
      <sz val="11"/>
      <color theme="1"/>
      <name val="Arial"/>
      <family val="2"/>
    </font>
    <font>
      <b/>
      <sz val="12"/>
      <color theme="0"/>
      <name val="Arial"/>
      <family val="2"/>
    </font>
    <font>
      <b/>
      <i/>
      <sz val="12"/>
      <color theme="0"/>
      <name val="Arial"/>
      <family val="2"/>
    </font>
    <font>
      <sz val="8"/>
      <color theme="1"/>
      <name val="Arial"/>
      <family val="2"/>
    </font>
    <font>
      <sz val="11"/>
      <color rgb="FF000000"/>
      <name val="Arial"/>
      <family val="2"/>
    </font>
    <font>
      <sz val="10"/>
      <color rgb="FF000000"/>
      <name val="Arial"/>
      <family val="2"/>
    </font>
    <font>
      <sz val="11"/>
      <color rgb="FFFFFFFF"/>
      <name val="Arial"/>
      <family val="2"/>
    </font>
    <font>
      <b/>
      <sz val="8"/>
      <color rgb="FFFF0000"/>
      <name val="Arial"/>
      <family val="2"/>
    </font>
    <font>
      <b/>
      <sz val="12"/>
      <color rgb="FFFFFFFF"/>
      <name val="Arial"/>
      <family val="2"/>
    </font>
    <font>
      <b/>
      <sz val="10"/>
      <color rgb="FF00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4999699890613556"/>
        <bgColor indexed="64"/>
      </patternFill>
    </fill>
    <fill>
      <patternFill patternType="solid">
        <fgColor rgb="FFF2F2F2"/>
        <bgColor indexed="64"/>
      </patternFill>
    </fill>
    <fill>
      <patternFill patternType="solid">
        <fgColor rgb="FF808080"/>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bottom/>
    </border>
    <border>
      <left/>
      <right style="medium"/>
      <top/>
      <bottom/>
    </border>
    <border>
      <left/>
      <right/>
      <top/>
      <bottom style="medium"/>
    </border>
    <border>
      <left style="thin"/>
      <right style="thin"/>
      <top style="thin"/>
      <bottom style="thin"/>
    </border>
    <border>
      <left style="medium"/>
      <right/>
      <top style="medium"/>
      <bottom style="thin"/>
    </border>
    <border>
      <left style="medium"/>
      <right/>
      <top style="thin"/>
      <bottom style="thin"/>
    </border>
    <border>
      <left style="thin"/>
      <right style="thin"/>
      <top style="thin"/>
      <bottom style="medium"/>
    </border>
    <border>
      <left style="thin"/>
      <right style="medium"/>
      <top/>
      <bottom style="medium"/>
    </border>
    <border>
      <left style="thin"/>
      <right style="thin"/>
      <top/>
      <bottom/>
    </border>
    <border>
      <left style="thin"/>
      <right style="medium"/>
      <top style="medium"/>
      <bottom style="thin"/>
    </border>
    <border>
      <left style="thin"/>
      <right style="medium"/>
      <top style="thin"/>
      <bottom style="thin"/>
    </border>
    <border>
      <left style="thin"/>
      <right style="thin"/>
      <top/>
      <bottom style="thin"/>
    </border>
    <border>
      <left style="medium"/>
      <right/>
      <top style="thin"/>
      <bottom style="medium"/>
    </border>
    <border>
      <left style="thin"/>
      <right style="thin"/>
      <top style="medium"/>
      <bottom/>
    </border>
    <border>
      <left style="thin"/>
      <right style="thin"/>
      <top style="medium"/>
      <bottom style="thin"/>
    </border>
    <border>
      <left style="medium"/>
      <right/>
      <top style="thin"/>
      <bottom/>
    </border>
    <border>
      <left style="thin"/>
      <right style="medium"/>
      <top/>
      <bottom/>
    </border>
    <border>
      <left style="medium"/>
      <right style="thin"/>
      <top style="medium"/>
      <bottom style="thin"/>
    </border>
    <border>
      <left style="medium"/>
      <right style="thin"/>
      <top style="thin"/>
      <bottom style="thin"/>
    </border>
    <border>
      <left/>
      <right/>
      <top style="medium"/>
      <bottom style="medium"/>
    </border>
    <border>
      <left style="thin"/>
      <right/>
      <top style="thin"/>
      <bottom/>
    </border>
    <border>
      <left/>
      <right style="medium"/>
      <top/>
      <bottom style="medium"/>
    </border>
    <border>
      <left style="thin"/>
      <right/>
      <top style="medium"/>
      <bottom style="thin"/>
    </border>
    <border>
      <left style="thin"/>
      <right/>
      <top style="thin"/>
      <bottom style="thin"/>
    </border>
    <border>
      <left style="thin"/>
      <right style="thin"/>
      <top style="thin"/>
      <bottom/>
    </border>
    <border>
      <left style="thin"/>
      <right style="medium"/>
      <top style="thin"/>
      <bottom/>
    </border>
    <border>
      <left/>
      <right/>
      <top style="medium"/>
      <bottom/>
    </border>
    <border>
      <left/>
      <right style="medium"/>
      <top style="medium"/>
      <bottom/>
    </border>
    <border>
      <left style="medium"/>
      <right/>
      <top style="medium"/>
      <bottom/>
    </border>
    <border>
      <left style="medium"/>
      <right/>
      <top/>
      <bottom style="medium"/>
    </border>
    <border>
      <left/>
      <right/>
      <top style="thin"/>
      <bottom style="thin"/>
    </border>
    <border>
      <left style="medium"/>
      <right style="thin"/>
      <top/>
      <bottom/>
    </border>
    <border>
      <left style="thin"/>
      <right/>
      <top/>
      <bottom style="medium"/>
    </border>
    <border>
      <left style="thin"/>
      <right style="thin"/>
      <top/>
      <bottom style="medium"/>
    </border>
    <border>
      <left style="thin"/>
      <right/>
      <top style="thin"/>
      <bottom style="medium"/>
    </border>
    <border>
      <left style="thin"/>
      <right style="medium"/>
      <top style="thin"/>
      <bottom style="medium"/>
    </border>
    <border>
      <left style="thin"/>
      <right/>
      <top/>
      <bottom style="thin"/>
    </border>
    <border>
      <left style="thin"/>
      <right style="medium"/>
      <top/>
      <bottom style="thin"/>
    </border>
    <border>
      <left/>
      <right style="thin"/>
      <top style="medium"/>
      <bottom style="thin"/>
    </border>
    <border>
      <left/>
      <right style="thin"/>
      <top style="thin"/>
      <bottom style="medium"/>
    </border>
    <border>
      <left/>
      <right style="medium"/>
      <top style="medium"/>
      <bottom style="thin"/>
    </border>
    <border>
      <left/>
      <right style="medium"/>
      <top style="thin"/>
      <bottom style="thin"/>
    </border>
    <border>
      <left/>
      <right style="medium"/>
      <top style="thin"/>
      <bottom style="medium"/>
    </border>
    <border>
      <left style="medium"/>
      <right/>
      <top style="medium"/>
      <bottom style="medium"/>
    </border>
    <border>
      <left/>
      <right style="thin"/>
      <top style="medium"/>
      <bottom style="medium"/>
    </border>
    <border>
      <left style="thin"/>
      <right style="thin"/>
      <top style="medium"/>
      <bottom style="medium"/>
    </border>
    <border>
      <left style="thin"/>
      <right style="medium"/>
      <top style="medium"/>
      <bottom style="medium"/>
    </border>
    <border>
      <left/>
      <right style="medium"/>
      <top style="medium"/>
      <bottom style="medium"/>
    </border>
    <border>
      <left style="medium"/>
      <right style="thin"/>
      <top style="medium"/>
      <bottom style="medium"/>
    </border>
    <border>
      <left/>
      <right style="thin"/>
      <top/>
      <bottom style="medium"/>
    </border>
    <border>
      <left style="medium"/>
      <right style="thin"/>
      <top/>
      <bottom style="medium"/>
    </border>
    <border>
      <left style="medium"/>
      <right style="thin"/>
      <top style="thin"/>
      <bottom style="medium"/>
    </border>
    <border>
      <left style="medium"/>
      <right style="thin"/>
      <top/>
      <bottom style="thin"/>
    </border>
    <border>
      <left style="medium"/>
      <right style="thin"/>
      <top style="thin"/>
      <bottom/>
    </border>
    <border>
      <left/>
      <right style="thin"/>
      <top>
        <color indexed="63"/>
      </top>
      <bottom style="hair"/>
    </border>
    <border>
      <left style="thin"/>
      <right style="thin"/>
      <top>
        <color indexed="63"/>
      </top>
      <bottom style="hair"/>
    </border>
    <border>
      <left style="thin"/>
      <right/>
      <top style="medium"/>
      <bottom style="medium"/>
    </border>
    <border>
      <left style="medium"/>
      <right style="thin"/>
      <top>
        <color indexed="63"/>
      </top>
      <bottom style="hair"/>
    </border>
    <border>
      <left style="medium"/>
      <right style="thin"/>
      <top style="hair"/>
      <bottom style="medium"/>
    </border>
    <border>
      <left style="thin"/>
      <right style="thin"/>
      <top style="hair"/>
      <bottom style="medium"/>
    </border>
    <border>
      <left style="thin"/>
      <right/>
      <top style="hair"/>
      <bottom style="medium"/>
    </border>
    <border>
      <left style="thin"/>
      <right style="medium"/>
      <top style="hair"/>
      <bottom style="medium"/>
    </border>
    <border>
      <left/>
      <right style="thin"/>
      <top style="thin"/>
      <bottom style="thin"/>
    </border>
    <border>
      <left style="thin"/>
      <right style="medium"/>
      <top>
        <color indexed="63"/>
      </top>
      <bottom style="hair"/>
    </border>
    <border>
      <left style="medium"/>
      <right style="medium"/>
      <top style="medium"/>
      <bottom/>
    </border>
    <border>
      <left style="medium"/>
      <right style="medium"/>
      <top/>
      <bottom/>
    </border>
    <border>
      <left style="medium"/>
      <right style="medium"/>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right/>
      <top style="medium"/>
      <bottom style="thin"/>
    </border>
    <border>
      <left/>
      <right style="thin"/>
      <top style="thin"/>
      <bottom/>
    </border>
    <border>
      <left style="thin"/>
      <right style="medium"/>
      <top style="medium"/>
      <bottom/>
    </border>
    <border>
      <left/>
      <right style="thin"/>
      <top style="medium"/>
      <bottom/>
    </border>
    <border>
      <left/>
      <right style="thin"/>
      <top/>
      <bottom/>
    </border>
    <border>
      <left style="medium"/>
      <right style="thin"/>
      <top style="medium"/>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0" borderId="2" applyNumberFormat="0" applyFill="0" applyAlignment="0" applyProtection="0"/>
    <xf numFmtId="0" fontId="57" fillId="27" borderId="1" applyNumberFormat="0" applyAlignment="0" applyProtection="0"/>
    <xf numFmtId="0" fontId="58"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9" fillId="29" borderId="0" applyNumberFormat="0" applyBorder="0" applyAlignment="0" applyProtection="0"/>
    <xf numFmtId="0" fontId="3" fillId="0" borderId="0">
      <alignment/>
      <protection/>
    </xf>
    <xf numFmtId="0" fontId="6" fillId="0" borderId="0">
      <alignment/>
      <protection/>
    </xf>
    <xf numFmtId="0" fontId="6" fillId="0" borderId="0">
      <alignment/>
      <protection/>
    </xf>
    <xf numFmtId="0" fontId="6" fillId="0" borderId="0">
      <alignment/>
      <protection/>
    </xf>
    <xf numFmtId="0" fontId="0" fillId="30" borderId="3" applyNumberFormat="0" applyFont="0" applyAlignment="0" applyProtection="0"/>
    <xf numFmtId="9" fontId="0" fillId="0" borderId="0" applyFont="0" applyFill="0" applyBorder="0" applyAlignment="0" applyProtection="0"/>
    <xf numFmtId="0" fontId="60" fillId="31" borderId="0" applyNumberFormat="0" applyBorder="0" applyAlignment="0" applyProtection="0"/>
    <xf numFmtId="0" fontId="61" fillId="26" borderId="4" applyNumberFormat="0" applyAlignment="0" applyProtection="0"/>
    <xf numFmtId="0" fontId="9" fillId="0" borderId="0">
      <alignment/>
      <protection/>
    </xf>
    <xf numFmtId="0" fontId="62" fillId="0" borderId="0" applyNumberFormat="0" applyFill="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2" borderId="9" applyNumberFormat="0" applyAlignment="0" applyProtection="0"/>
  </cellStyleXfs>
  <cellXfs count="893">
    <xf numFmtId="0" fontId="0" fillId="0" borderId="0" xfId="0" applyFont="1" applyAlignment="1">
      <alignment/>
    </xf>
    <xf numFmtId="0" fontId="3" fillId="33" borderId="0" xfId="53" applyFont="1" applyFill="1" applyAlignment="1">
      <alignment vertical="center"/>
      <protection/>
    </xf>
    <xf numFmtId="0" fontId="3" fillId="33" borderId="0" xfId="52" applyFont="1" applyFill="1" applyBorder="1" applyAlignment="1">
      <alignment vertical="center"/>
      <protection/>
    </xf>
    <xf numFmtId="0" fontId="2" fillId="33" borderId="0" xfId="52" applyFont="1" applyFill="1" applyBorder="1" applyAlignment="1">
      <alignment vertical="center"/>
      <protection/>
    </xf>
    <xf numFmtId="0" fontId="3" fillId="33" borderId="0" xfId="53" applyFont="1" applyFill="1" applyBorder="1">
      <alignment/>
      <protection/>
    </xf>
    <xf numFmtId="0" fontId="2" fillId="33" borderId="0" xfId="52" applyFont="1" applyFill="1" applyBorder="1" applyAlignment="1">
      <alignment horizontal="center" vertical="center"/>
      <protection/>
    </xf>
    <xf numFmtId="0" fontId="2" fillId="33" borderId="0" xfId="53" applyFont="1" applyFill="1" applyBorder="1" applyAlignment="1">
      <alignment vertical="center"/>
      <protection/>
    </xf>
    <xf numFmtId="0" fontId="3" fillId="33" borderId="0" xfId="52" applyFont="1" applyFill="1" applyAlignment="1">
      <alignment vertical="center"/>
      <protection/>
    </xf>
    <xf numFmtId="0" fontId="3" fillId="33" borderId="0" xfId="52" applyFont="1" applyFill="1">
      <alignment/>
      <protection/>
    </xf>
    <xf numFmtId="0" fontId="2" fillId="33" borderId="0" xfId="52" applyFont="1" applyFill="1" applyAlignment="1">
      <alignment vertical="center"/>
      <protection/>
    </xf>
    <xf numFmtId="0" fontId="69" fillId="33" borderId="0" xfId="52" applyFont="1" applyFill="1" applyBorder="1" applyAlignment="1">
      <alignment vertical="center"/>
      <protection/>
    </xf>
    <xf numFmtId="0" fontId="8" fillId="33" borderId="0" xfId="0" applyFont="1" applyFill="1" applyAlignment="1">
      <alignment/>
    </xf>
    <xf numFmtId="0" fontId="0" fillId="34" borderId="10" xfId="0" applyFill="1" applyBorder="1" applyAlignment="1">
      <alignment/>
    </xf>
    <xf numFmtId="0" fontId="0" fillId="34" borderId="11" xfId="0" applyFill="1" applyBorder="1" applyAlignment="1">
      <alignment/>
    </xf>
    <xf numFmtId="0" fontId="0" fillId="34" borderId="0" xfId="0" applyFill="1" applyBorder="1" applyAlignment="1">
      <alignment/>
    </xf>
    <xf numFmtId="0" fontId="52" fillId="34" borderId="0" xfId="0" applyFont="1" applyFill="1" applyBorder="1" applyAlignment="1" quotePrefix="1">
      <alignment/>
    </xf>
    <xf numFmtId="0" fontId="70" fillId="34" borderId="12" xfId="0" applyFont="1" applyFill="1" applyBorder="1" applyAlignment="1">
      <alignment/>
    </xf>
    <xf numFmtId="0" fontId="0" fillId="0" borderId="0" xfId="0" applyAlignment="1">
      <alignment/>
    </xf>
    <xf numFmtId="0" fontId="2" fillId="34" borderId="0" xfId="0" applyFont="1" applyFill="1" applyBorder="1" applyAlignment="1" applyProtection="1">
      <alignment horizontal="left" vertical="center"/>
      <protection/>
    </xf>
    <xf numFmtId="0" fontId="3" fillId="34" borderId="13" xfId="0" applyFont="1" applyFill="1" applyBorder="1" applyAlignment="1" applyProtection="1">
      <alignment horizontal="center" vertical="center" wrapText="1"/>
      <protection/>
    </xf>
    <xf numFmtId="0" fontId="0" fillId="0" borderId="0" xfId="0" applyAlignment="1" applyProtection="1">
      <alignment/>
      <protection/>
    </xf>
    <xf numFmtId="3" fontId="3" fillId="30" borderId="13" xfId="0" applyNumberFormat="1" applyFont="1" applyFill="1" applyBorder="1" applyAlignment="1" applyProtection="1">
      <alignment horizontal="right" vertical="center" indent="1"/>
      <protection locked="0"/>
    </xf>
    <xf numFmtId="0" fontId="2" fillId="34" borderId="14" xfId="0" applyFont="1" applyFill="1" applyBorder="1" applyAlignment="1">
      <alignment wrapText="1"/>
    </xf>
    <xf numFmtId="0" fontId="3" fillId="34" borderId="15" xfId="0" applyFont="1" applyFill="1" applyBorder="1" applyAlignment="1">
      <alignment wrapText="1"/>
    </xf>
    <xf numFmtId="0" fontId="3" fillId="34" borderId="16"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14" xfId="0" applyFont="1" applyFill="1" applyBorder="1" applyAlignment="1">
      <alignment wrapText="1"/>
    </xf>
    <xf numFmtId="10" fontId="3" fillId="34" borderId="18" xfId="55" applyNumberFormat="1" applyFont="1" applyFill="1" applyBorder="1" applyAlignment="1">
      <alignment vertical="center"/>
    </xf>
    <xf numFmtId="10" fontId="3" fillId="34" borderId="19" xfId="55" applyNumberFormat="1" applyFont="1" applyFill="1" applyBorder="1" applyAlignment="1">
      <alignment/>
    </xf>
    <xf numFmtId="10" fontId="3" fillId="34" borderId="13" xfId="55" applyNumberFormat="1" applyFont="1" applyFill="1" applyBorder="1" applyAlignment="1">
      <alignment vertical="center"/>
    </xf>
    <xf numFmtId="10" fontId="3" fillId="34" borderId="20" xfId="55" applyNumberFormat="1" applyFont="1" applyFill="1" applyBorder="1" applyAlignment="1">
      <alignment/>
    </xf>
    <xf numFmtId="0" fontId="5" fillId="34" borderId="15" xfId="0" applyFont="1" applyFill="1" applyBorder="1" applyAlignment="1">
      <alignment wrapText="1"/>
    </xf>
    <xf numFmtId="10" fontId="3" fillId="34" borderId="21" xfId="55" applyNumberFormat="1" applyFont="1" applyFill="1" applyBorder="1" applyAlignment="1">
      <alignment vertical="center"/>
    </xf>
    <xf numFmtId="0" fontId="5" fillId="34" borderId="22" xfId="0" applyFont="1" applyFill="1" applyBorder="1" applyAlignment="1">
      <alignment horizontal="left" wrapText="1"/>
    </xf>
    <xf numFmtId="10" fontId="3" fillId="34" borderId="23" xfId="55" applyNumberFormat="1" applyFont="1" applyFill="1" applyBorder="1" applyAlignment="1">
      <alignment vertical="center"/>
    </xf>
    <xf numFmtId="10" fontId="2" fillId="34" borderId="24" xfId="55" applyNumberFormat="1" applyFont="1" applyFill="1" applyBorder="1" applyAlignment="1">
      <alignment vertical="center"/>
    </xf>
    <xf numFmtId="10" fontId="2" fillId="34" borderId="23" xfId="55" applyNumberFormat="1" applyFont="1" applyFill="1" applyBorder="1" applyAlignment="1">
      <alignment vertical="center"/>
    </xf>
    <xf numFmtId="10" fontId="2" fillId="34" borderId="19" xfId="55" applyNumberFormat="1" applyFont="1" applyFill="1" applyBorder="1" applyAlignment="1">
      <alignment/>
    </xf>
    <xf numFmtId="0" fontId="2" fillId="34" borderId="25" xfId="0" applyFont="1" applyFill="1" applyBorder="1" applyAlignment="1">
      <alignment wrapText="1"/>
    </xf>
    <xf numFmtId="10" fontId="2" fillId="34" borderId="18" xfId="55" applyNumberFormat="1" applyFont="1" applyFill="1" applyBorder="1" applyAlignment="1">
      <alignment vertical="center"/>
    </xf>
    <xf numFmtId="0" fontId="3" fillId="34" borderId="14" xfId="0" applyFont="1" applyFill="1" applyBorder="1" applyAlignment="1">
      <alignment vertical="center" wrapText="1"/>
    </xf>
    <xf numFmtId="0" fontId="3" fillId="34" borderId="15" xfId="0" applyFont="1" applyFill="1" applyBorder="1" applyAlignment="1">
      <alignment vertical="center" wrapText="1"/>
    </xf>
    <xf numFmtId="0" fontId="2" fillId="34" borderId="22" xfId="0" applyFont="1" applyFill="1" applyBorder="1" applyAlignment="1">
      <alignment vertical="center" wrapText="1"/>
    </xf>
    <xf numFmtId="0" fontId="3" fillId="34" borderId="26" xfId="0" applyFont="1" applyFill="1" applyBorder="1" applyAlignment="1">
      <alignment horizontal="center" vertical="center" wrapText="1"/>
    </xf>
    <xf numFmtId="0" fontId="3" fillId="34" borderId="27" xfId="0" applyFont="1" applyFill="1" applyBorder="1" applyAlignment="1">
      <alignment wrapText="1"/>
    </xf>
    <xf numFmtId="0" fontId="3" fillId="34" borderId="28" xfId="0" applyFont="1" applyFill="1" applyBorder="1" applyAlignment="1">
      <alignment wrapText="1"/>
    </xf>
    <xf numFmtId="0" fontId="3" fillId="34" borderId="28" xfId="0" applyFont="1" applyFill="1" applyBorder="1" applyAlignment="1">
      <alignment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vertical="center" wrapText="1"/>
    </xf>
    <xf numFmtId="41" fontId="2" fillId="34" borderId="0" xfId="0" applyNumberFormat="1" applyFont="1" applyFill="1" applyBorder="1" applyAlignment="1">
      <alignment horizontal="center" vertical="center" wrapText="1"/>
    </xf>
    <xf numFmtId="41" fontId="2" fillId="34" borderId="29" xfId="0" applyNumberFormat="1" applyFont="1" applyFill="1" applyBorder="1" applyAlignment="1">
      <alignment horizontal="center" vertical="center" wrapText="1"/>
    </xf>
    <xf numFmtId="41" fontId="4" fillId="34" borderId="29" xfId="0" applyNumberFormat="1" applyFont="1" applyFill="1" applyBorder="1" applyAlignment="1">
      <alignment horizontal="center" vertical="center" wrapText="1"/>
    </xf>
    <xf numFmtId="10" fontId="2" fillId="34" borderId="0" xfId="55" applyNumberFormat="1" applyFont="1" applyFill="1" applyBorder="1" applyAlignment="1">
      <alignment horizontal="center" vertical="center"/>
    </xf>
    <xf numFmtId="0" fontId="3" fillId="34" borderId="0" xfId="0" applyFont="1" applyFill="1" applyBorder="1" applyAlignment="1">
      <alignment vertical="center"/>
    </xf>
    <xf numFmtId="0" fontId="3" fillId="34" borderId="0" xfId="0" applyFont="1" applyFill="1" applyBorder="1" applyAlignment="1">
      <alignment/>
    </xf>
    <xf numFmtId="41" fontId="3" fillId="34" borderId="30" xfId="0" applyNumberFormat="1" applyFont="1" applyFill="1" applyBorder="1" applyAlignment="1">
      <alignment horizontal="center" vertical="center" wrapText="1"/>
    </xf>
    <xf numFmtId="0" fontId="3" fillId="34" borderId="0" xfId="0" applyFont="1" applyFill="1" applyBorder="1" applyAlignment="1">
      <alignment horizontal="left"/>
    </xf>
    <xf numFmtId="0" fontId="2" fillId="34" borderId="0" xfId="0" applyFont="1" applyFill="1" applyBorder="1" applyAlignment="1">
      <alignment horizontal="left"/>
    </xf>
    <xf numFmtId="41" fontId="2" fillId="34" borderId="0" xfId="0" applyNumberFormat="1" applyFont="1" applyFill="1" applyBorder="1" applyAlignment="1">
      <alignment horizontal="left"/>
    </xf>
    <xf numFmtId="10" fontId="2" fillId="34" borderId="0" xfId="55" applyNumberFormat="1" applyFont="1" applyFill="1" applyBorder="1" applyAlignment="1">
      <alignment horizontal="left" vertical="center"/>
    </xf>
    <xf numFmtId="0" fontId="3" fillId="34" borderId="0" xfId="0" applyFont="1" applyFill="1" applyBorder="1" applyAlignment="1">
      <alignment horizontal="left" vertical="center"/>
    </xf>
    <xf numFmtId="0" fontId="8" fillId="34" borderId="11" xfId="0" applyFont="1" applyFill="1" applyBorder="1" applyAlignment="1">
      <alignment/>
    </xf>
    <xf numFmtId="0" fontId="3" fillId="34" borderId="0" xfId="52" applyFont="1" applyFill="1" applyBorder="1" applyAlignment="1">
      <alignment vertical="center"/>
      <protection/>
    </xf>
    <xf numFmtId="0" fontId="2" fillId="34" borderId="0" xfId="52" applyFont="1" applyFill="1" applyBorder="1" applyAlignment="1">
      <alignment vertical="center"/>
      <protection/>
    </xf>
    <xf numFmtId="0" fontId="2" fillId="34" borderId="0" xfId="52" applyFont="1" applyFill="1" applyBorder="1" applyAlignment="1" quotePrefix="1">
      <alignment horizontal="center" vertical="center"/>
      <protection/>
    </xf>
    <xf numFmtId="0" fontId="2" fillId="34" borderId="0" xfId="52" applyFont="1" applyFill="1" applyBorder="1" applyAlignment="1">
      <alignment horizontal="center" vertical="center"/>
      <protection/>
    </xf>
    <xf numFmtId="10" fontId="3" fillId="34" borderId="13" xfId="52" applyNumberFormat="1" applyFont="1" applyFill="1" applyBorder="1" applyAlignment="1">
      <alignment vertical="center"/>
      <protection/>
    </xf>
    <xf numFmtId="166" fontId="3" fillId="34" borderId="13" xfId="44" applyNumberFormat="1" applyFont="1" applyFill="1" applyBorder="1" applyAlignment="1">
      <alignment vertical="center"/>
    </xf>
    <xf numFmtId="166" fontId="3" fillId="34" borderId="0" xfId="52" applyNumberFormat="1" applyFont="1" applyFill="1" applyBorder="1" applyAlignment="1">
      <alignment vertical="center"/>
      <protection/>
    </xf>
    <xf numFmtId="10" fontId="3" fillId="34" borderId="0" xfId="52" applyNumberFormat="1" applyFont="1" applyFill="1" applyBorder="1" applyAlignment="1">
      <alignment vertical="center"/>
      <protection/>
    </xf>
    <xf numFmtId="166" fontId="3" fillId="34" borderId="0" xfId="44" applyNumberFormat="1" applyFont="1" applyFill="1" applyBorder="1" applyAlignment="1">
      <alignment vertical="center"/>
    </xf>
    <xf numFmtId="10" fontId="2" fillId="34" borderId="0" xfId="52" applyNumberFormat="1" applyFont="1" applyFill="1" applyBorder="1" applyAlignment="1">
      <alignment vertical="center"/>
      <protection/>
    </xf>
    <xf numFmtId="49" fontId="3" fillId="34" borderId="0" xfId="52" applyNumberFormat="1" applyFont="1" applyFill="1" applyBorder="1" applyAlignment="1">
      <alignment horizontal="center" vertical="top"/>
      <protection/>
    </xf>
    <xf numFmtId="166" fontId="2" fillId="34" borderId="0" xfId="52" applyNumberFormat="1" applyFont="1" applyFill="1" applyBorder="1" applyAlignment="1">
      <alignment vertical="center"/>
      <protection/>
    </xf>
    <xf numFmtId="0" fontId="2" fillId="34" borderId="0" xfId="52" applyFont="1" applyFill="1" applyBorder="1" applyAlignment="1">
      <alignment/>
      <protection/>
    </xf>
    <xf numFmtId="49" fontId="2" fillId="34" borderId="0" xfId="52" applyNumberFormat="1" applyFont="1" applyFill="1" applyBorder="1" applyAlignment="1">
      <alignment horizontal="center" vertical="center"/>
      <protection/>
    </xf>
    <xf numFmtId="49" fontId="2" fillId="34" borderId="0" xfId="52" applyNumberFormat="1" applyFont="1" applyFill="1" applyBorder="1" applyAlignment="1">
      <alignment horizontal="center" vertical="top"/>
      <protection/>
    </xf>
    <xf numFmtId="0" fontId="69" fillId="34" borderId="0" xfId="52" applyFont="1" applyFill="1" applyBorder="1" applyAlignment="1">
      <alignment vertical="center"/>
      <protection/>
    </xf>
    <xf numFmtId="0" fontId="54" fillId="34" borderId="0" xfId="52" applyFont="1" applyFill="1" applyBorder="1" applyAlignment="1">
      <alignment vertical="center"/>
      <protection/>
    </xf>
    <xf numFmtId="0" fontId="2" fillId="34" borderId="12" xfId="52" applyFont="1" applyFill="1" applyBorder="1" applyAlignment="1">
      <alignment vertical="center"/>
      <protection/>
    </xf>
    <xf numFmtId="0" fontId="3" fillId="34" borderId="12" xfId="52" applyFont="1" applyFill="1" applyBorder="1" applyAlignment="1">
      <alignment vertical="center"/>
      <protection/>
    </xf>
    <xf numFmtId="0" fontId="3" fillId="34" borderId="11" xfId="52" applyFont="1" applyFill="1" applyBorder="1">
      <alignment/>
      <protection/>
    </xf>
    <xf numFmtId="0" fontId="3" fillId="34" borderId="11" xfId="52" applyFont="1" applyFill="1" applyBorder="1" applyAlignment="1">
      <alignment vertical="center"/>
      <protection/>
    </xf>
    <xf numFmtId="49" fontId="3" fillId="34" borderId="11" xfId="52" applyNumberFormat="1" applyFont="1" applyFill="1" applyBorder="1" applyAlignment="1">
      <alignment horizontal="center" vertical="top"/>
      <protection/>
    </xf>
    <xf numFmtId="10" fontId="2" fillId="34" borderId="11" xfId="52" applyNumberFormat="1" applyFont="1" applyFill="1" applyBorder="1" applyAlignment="1">
      <alignment vertical="center"/>
      <protection/>
    </xf>
    <xf numFmtId="49" fontId="2" fillId="34" borderId="11" xfId="52" applyNumberFormat="1" applyFont="1" applyFill="1" applyBorder="1" applyAlignment="1">
      <alignment horizontal="center" vertical="top"/>
      <protection/>
    </xf>
    <xf numFmtId="10" fontId="3" fillId="34" borderId="11" xfId="52" applyNumberFormat="1" applyFont="1" applyFill="1" applyBorder="1" applyAlignment="1">
      <alignment vertical="center"/>
      <protection/>
    </xf>
    <xf numFmtId="0" fontId="69" fillId="34" borderId="11" xfId="52" applyFont="1" applyFill="1" applyBorder="1" applyAlignment="1">
      <alignment vertical="center"/>
      <protection/>
    </xf>
    <xf numFmtId="0" fontId="2" fillId="34" borderId="31" xfId="52" applyFont="1" applyFill="1" applyBorder="1" applyAlignment="1">
      <alignment vertical="center"/>
      <protection/>
    </xf>
    <xf numFmtId="0" fontId="71" fillId="34" borderId="0" xfId="52" applyFont="1" applyFill="1" applyBorder="1" applyAlignment="1">
      <alignment horizontal="center" wrapText="1"/>
      <protection/>
    </xf>
    <xf numFmtId="41" fontId="2" fillId="35" borderId="24" xfId="0" applyNumberFormat="1" applyFont="1" applyFill="1" applyBorder="1" applyAlignment="1">
      <alignment wrapText="1"/>
    </xf>
    <xf numFmtId="10" fontId="3" fillId="35" borderId="32" xfId="55" applyNumberFormat="1" applyFont="1" applyFill="1" applyBorder="1" applyAlignment="1">
      <alignment vertical="center"/>
    </xf>
    <xf numFmtId="0" fontId="3" fillId="35" borderId="24" xfId="0" applyFont="1" applyFill="1" applyBorder="1" applyAlignment="1">
      <alignment vertical="center"/>
    </xf>
    <xf numFmtId="0" fontId="3" fillId="35" borderId="19" xfId="0" applyFont="1" applyFill="1" applyBorder="1" applyAlignment="1">
      <alignment vertical="center"/>
    </xf>
    <xf numFmtId="10" fontId="3" fillId="35" borderId="33" xfId="55" applyNumberFormat="1" applyFont="1" applyFill="1" applyBorder="1" applyAlignment="1">
      <alignment vertical="center"/>
    </xf>
    <xf numFmtId="0" fontId="3" fillId="35" borderId="13" xfId="0" applyFont="1" applyFill="1" applyBorder="1" applyAlignment="1">
      <alignment vertical="center"/>
    </xf>
    <xf numFmtId="0" fontId="3" fillId="35" borderId="20" xfId="0" applyFont="1" applyFill="1" applyBorder="1" applyAlignment="1">
      <alignment vertical="center"/>
    </xf>
    <xf numFmtId="0" fontId="3" fillId="35" borderId="34" xfId="0" applyFont="1" applyFill="1" applyBorder="1" applyAlignment="1">
      <alignment vertical="center"/>
    </xf>
    <xf numFmtId="41" fontId="3" fillId="35" borderId="10" xfId="0" applyNumberFormat="1" applyFont="1" applyFill="1" applyBorder="1" applyAlignment="1">
      <alignment/>
    </xf>
    <xf numFmtId="41" fontId="3" fillId="35" borderId="24" xfId="0" applyNumberFormat="1" applyFont="1" applyFill="1" applyBorder="1" applyAlignment="1">
      <alignment vertical="center"/>
    </xf>
    <xf numFmtId="41" fontId="3" fillId="35" borderId="32" xfId="0" applyNumberFormat="1" applyFont="1" applyFill="1" applyBorder="1" applyAlignment="1">
      <alignment vertical="center"/>
    </xf>
    <xf numFmtId="41" fontId="3" fillId="35" borderId="28" xfId="0" applyNumberFormat="1" applyFont="1" applyFill="1" applyBorder="1" applyAlignment="1">
      <alignment vertical="center"/>
    </xf>
    <xf numFmtId="41" fontId="3" fillId="35" borderId="13" xfId="0" applyNumberFormat="1" applyFont="1" applyFill="1" applyBorder="1" applyAlignment="1">
      <alignment vertical="center"/>
    </xf>
    <xf numFmtId="41" fontId="3" fillId="35" borderId="33" xfId="0" applyNumberFormat="1" applyFont="1" applyFill="1" applyBorder="1" applyAlignment="1">
      <alignment vertical="center"/>
    </xf>
    <xf numFmtId="41" fontId="5" fillId="35" borderId="28" xfId="0" applyNumberFormat="1" applyFont="1" applyFill="1" applyBorder="1" applyAlignment="1">
      <alignment vertical="center"/>
    </xf>
    <xf numFmtId="41" fontId="5" fillId="35" borderId="13" xfId="0" applyNumberFormat="1" applyFont="1" applyFill="1" applyBorder="1" applyAlignment="1">
      <alignment vertical="center"/>
    </xf>
    <xf numFmtId="41" fontId="5" fillId="35" borderId="33" xfId="0" applyNumberFormat="1" applyFont="1" applyFill="1" applyBorder="1" applyAlignment="1">
      <alignment vertical="center"/>
    </xf>
    <xf numFmtId="10" fontId="3" fillId="35" borderId="24" xfId="55" applyNumberFormat="1" applyFont="1" applyFill="1" applyBorder="1" applyAlignment="1">
      <alignment vertical="center"/>
    </xf>
    <xf numFmtId="10" fontId="3" fillId="35" borderId="13" xfId="55" applyNumberFormat="1" applyFont="1" applyFill="1" applyBorder="1" applyAlignment="1">
      <alignment vertical="center"/>
    </xf>
    <xf numFmtId="10" fontId="5" fillId="35" borderId="34" xfId="55" applyNumberFormat="1" applyFont="1" applyFill="1" applyBorder="1" applyAlignment="1">
      <alignment vertical="center"/>
    </xf>
    <xf numFmtId="10" fontId="3" fillId="35" borderId="34" xfId="0" applyNumberFormat="1" applyFont="1" applyFill="1" applyBorder="1" applyAlignment="1">
      <alignment vertical="center"/>
    </xf>
    <xf numFmtId="10" fontId="3" fillId="35" borderId="24" xfId="0" applyNumberFormat="1" applyFont="1" applyFill="1" applyBorder="1" applyAlignment="1">
      <alignment vertical="center"/>
    </xf>
    <xf numFmtId="10" fontId="3" fillId="35" borderId="13" xfId="0" applyNumberFormat="1" applyFont="1" applyFill="1" applyBorder="1" applyAlignment="1">
      <alignment vertical="center"/>
    </xf>
    <xf numFmtId="10" fontId="3" fillId="35" borderId="35" xfId="0" applyNumberFormat="1" applyFont="1" applyFill="1" applyBorder="1" applyAlignment="1">
      <alignment/>
    </xf>
    <xf numFmtId="10" fontId="3" fillId="35" borderId="19" xfId="0" applyNumberFormat="1" applyFont="1" applyFill="1" applyBorder="1" applyAlignment="1">
      <alignment/>
    </xf>
    <xf numFmtId="10" fontId="3" fillId="35" borderId="20" xfId="0" applyNumberFormat="1" applyFont="1" applyFill="1" applyBorder="1" applyAlignment="1">
      <alignment/>
    </xf>
    <xf numFmtId="0" fontId="52" fillId="34" borderId="36" xfId="0" applyFont="1" applyFill="1" applyBorder="1" applyAlignment="1" applyProtection="1">
      <alignment vertical="center"/>
      <protection/>
    </xf>
    <xf numFmtId="0" fontId="52" fillId="34" borderId="37" xfId="0" applyFont="1" applyFill="1" applyBorder="1" applyAlignment="1" applyProtection="1">
      <alignment vertical="center"/>
      <protection/>
    </xf>
    <xf numFmtId="0" fontId="0" fillId="0" borderId="0" xfId="0" applyFont="1" applyAlignment="1">
      <alignment/>
    </xf>
    <xf numFmtId="0" fontId="72" fillId="34" borderId="11" xfId="0" applyFont="1" applyFill="1" applyBorder="1" applyAlignment="1" applyProtection="1">
      <alignment vertical="center" wrapText="1"/>
      <protection/>
    </xf>
    <xf numFmtId="0" fontId="52" fillId="34" borderId="0" xfId="0" applyFont="1" applyFill="1" applyBorder="1" applyAlignment="1" applyProtection="1">
      <alignment vertical="center"/>
      <protection/>
    </xf>
    <xf numFmtId="0" fontId="3" fillId="34" borderId="0" xfId="0" applyFont="1" applyFill="1" applyBorder="1" applyAlignment="1" applyProtection="1">
      <alignment horizontal="center" vertical="center" wrapText="1"/>
      <protection/>
    </xf>
    <xf numFmtId="0" fontId="4" fillId="34" borderId="0" xfId="0"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wrapText="1"/>
      <protection/>
    </xf>
    <xf numFmtId="0" fontId="3" fillId="34" borderId="0" xfId="0" applyFont="1" applyFill="1" applyBorder="1" applyAlignment="1" applyProtection="1">
      <alignment vertical="center"/>
      <protection/>
    </xf>
    <xf numFmtId="0" fontId="3" fillId="34" borderId="11" xfId="0" applyFont="1" applyFill="1" applyBorder="1" applyAlignment="1" applyProtection="1">
      <alignment vertical="center"/>
      <protection/>
    </xf>
    <xf numFmtId="0" fontId="3" fillId="34" borderId="0" xfId="0" applyFont="1" applyFill="1" applyBorder="1" applyAlignment="1" applyProtection="1">
      <alignment vertical="center" wrapText="1"/>
      <protection/>
    </xf>
    <xf numFmtId="0" fontId="3" fillId="34" borderId="0" xfId="0" applyFont="1" applyFill="1" applyBorder="1" applyAlignment="1" applyProtection="1">
      <alignment horizontal="center" vertical="center"/>
      <protection/>
    </xf>
    <xf numFmtId="0" fontId="0" fillId="0" borderId="0" xfId="0" applyFont="1" applyAlignment="1">
      <alignment/>
    </xf>
    <xf numFmtId="0" fontId="0" fillId="34" borderId="38" xfId="0" applyFont="1" applyFill="1" applyBorder="1" applyAlignment="1">
      <alignment/>
    </xf>
    <xf numFmtId="0" fontId="0" fillId="34" borderId="36" xfId="0" applyFont="1" applyFill="1" applyBorder="1" applyAlignment="1">
      <alignment/>
    </xf>
    <xf numFmtId="0" fontId="0" fillId="34" borderId="37" xfId="0" applyFont="1" applyFill="1" applyBorder="1" applyAlignment="1">
      <alignment/>
    </xf>
    <xf numFmtId="0" fontId="0" fillId="34" borderId="10" xfId="0" applyFont="1" applyFill="1" applyBorder="1" applyAlignment="1">
      <alignment/>
    </xf>
    <xf numFmtId="0" fontId="0" fillId="34" borderId="11" xfId="0" applyFont="1" applyFill="1" applyBorder="1" applyAlignment="1">
      <alignment/>
    </xf>
    <xf numFmtId="0" fontId="0" fillId="34" borderId="0" xfId="0" applyFont="1" applyFill="1" applyBorder="1" applyAlignment="1">
      <alignment/>
    </xf>
    <xf numFmtId="0" fontId="0" fillId="34" borderId="39" xfId="0" applyFont="1" applyFill="1" applyBorder="1" applyAlignment="1">
      <alignment/>
    </xf>
    <xf numFmtId="0" fontId="0" fillId="34" borderId="12" xfId="0" applyFont="1" applyFill="1" applyBorder="1" applyAlignment="1">
      <alignment/>
    </xf>
    <xf numFmtId="0" fontId="0" fillId="34" borderId="31" xfId="0" applyFont="1" applyFill="1" applyBorder="1" applyAlignment="1">
      <alignment/>
    </xf>
    <xf numFmtId="0" fontId="69" fillId="34" borderId="0" xfId="0" applyFont="1" applyFill="1" applyBorder="1" applyAlignment="1">
      <alignment vertical="center"/>
    </xf>
    <xf numFmtId="0" fontId="2" fillId="34" borderId="0" xfId="0" applyFont="1" applyFill="1" applyBorder="1" applyAlignment="1">
      <alignment vertical="center"/>
    </xf>
    <xf numFmtId="1" fontId="0" fillId="0" borderId="0" xfId="0" applyNumberFormat="1" applyAlignment="1" applyProtection="1">
      <alignment/>
      <protection/>
    </xf>
    <xf numFmtId="0" fontId="2" fillId="34" borderId="0" xfId="0" applyFont="1" applyFill="1" applyBorder="1" applyAlignment="1" applyProtection="1">
      <alignment horizontal="left" vertical="top"/>
      <protection/>
    </xf>
    <xf numFmtId="0" fontId="3" fillId="34" borderId="11" xfId="52" applyFont="1" applyFill="1" applyBorder="1" applyAlignment="1">
      <alignment vertical="top"/>
      <protection/>
    </xf>
    <xf numFmtId="0" fontId="3" fillId="33" borderId="0" xfId="52" applyFont="1" applyFill="1" applyAlignment="1">
      <alignment vertical="top"/>
      <protection/>
    </xf>
    <xf numFmtId="0" fontId="2" fillId="33" borderId="0" xfId="52" applyFont="1" applyFill="1" applyBorder="1" applyAlignment="1">
      <alignment horizontal="center" vertical="center" wrapText="1"/>
      <protection/>
    </xf>
    <xf numFmtId="0" fontId="48" fillId="0" borderId="0" xfId="0" applyFont="1" applyAlignment="1" applyProtection="1">
      <alignment/>
      <protection/>
    </xf>
    <xf numFmtId="0" fontId="48" fillId="0" borderId="0" xfId="0" applyFont="1" applyAlignment="1">
      <alignment/>
    </xf>
    <xf numFmtId="0" fontId="2" fillId="34" borderId="0" xfId="0" applyFont="1" applyFill="1" applyBorder="1" applyAlignment="1" applyProtection="1">
      <alignment vertical="center"/>
      <protection/>
    </xf>
    <xf numFmtId="0" fontId="48" fillId="34" borderId="0" xfId="0" applyFont="1" applyFill="1" applyBorder="1" applyAlignment="1">
      <alignment/>
    </xf>
    <xf numFmtId="0" fontId="3" fillId="34" borderId="36" xfId="0" applyFont="1" applyFill="1" applyBorder="1" applyAlignment="1" applyProtection="1">
      <alignment vertical="center"/>
      <protection/>
    </xf>
    <xf numFmtId="0" fontId="3" fillId="34" borderId="37" xfId="0" applyFont="1" applyFill="1" applyBorder="1" applyAlignment="1" applyProtection="1">
      <alignment vertical="center"/>
      <protection/>
    </xf>
    <xf numFmtId="0" fontId="14" fillId="34" borderId="0" xfId="0" applyFont="1" applyFill="1" applyBorder="1" applyAlignment="1" applyProtection="1">
      <alignment vertical="center" wrapText="1"/>
      <protection/>
    </xf>
    <xf numFmtId="0" fontId="14" fillId="34" borderId="11" xfId="0" applyFont="1" applyFill="1" applyBorder="1" applyAlignment="1" applyProtection="1">
      <alignment vertical="center" wrapText="1"/>
      <protection/>
    </xf>
    <xf numFmtId="0" fontId="3" fillId="34" borderId="0" xfId="0" applyFont="1" applyFill="1" applyBorder="1" applyAlignment="1" applyProtection="1">
      <alignment vertical="center"/>
      <protection/>
    </xf>
    <xf numFmtId="0" fontId="3" fillId="34" borderId="0" xfId="0" applyFont="1" applyFill="1" applyBorder="1" applyAlignment="1" applyProtection="1">
      <alignment horizontal="center" vertical="center" wrapText="1"/>
      <protection/>
    </xf>
    <xf numFmtId="0" fontId="4" fillId="34" borderId="0" xfId="0"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wrapText="1"/>
      <protection/>
    </xf>
    <xf numFmtId="0" fontId="3" fillId="34" borderId="0" xfId="0" applyFont="1" applyFill="1" applyBorder="1" applyAlignment="1" applyProtection="1" quotePrefix="1">
      <alignment vertical="center" wrapText="1"/>
      <protection/>
    </xf>
    <xf numFmtId="0" fontId="4" fillId="34" borderId="11" xfId="0" applyFont="1" applyFill="1" applyBorder="1" applyAlignment="1" applyProtection="1" quotePrefix="1">
      <alignment vertical="center" wrapText="1"/>
      <protection/>
    </xf>
    <xf numFmtId="0" fontId="3" fillId="34" borderId="11" xfId="0" applyFont="1" applyFill="1" applyBorder="1" applyAlignment="1" applyProtection="1">
      <alignment vertical="center"/>
      <protection/>
    </xf>
    <xf numFmtId="0" fontId="3" fillId="34" borderId="0" xfId="0" applyFont="1" applyFill="1" applyBorder="1" applyAlignment="1" applyProtection="1">
      <alignment vertical="center" wrapText="1"/>
      <protection/>
    </xf>
    <xf numFmtId="0" fontId="3" fillId="34" borderId="0" xfId="0" applyFont="1" applyFill="1" applyBorder="1" applyAlignment="1" applyProtection="1">
      <alignment horizontal="left" vertical="center" wrapText="1"/>
      <protection/>
    </xf>
    <xf numFmtId="0" fontId="3" fillId="34" borderId="0" xfId="0" applyFont="1" applyFill="1" applyBorder="1" applyAlignment="1" applyProtection="1">
      <alignment horizontal="center" vertical="center"/>
      <protection/>
    </xf>
    <xf numFmtId="0" fontId="48" fillId="34" borderId="11" xfId="0" applyFont="1" applyFill="1" applyBorder="1" applyAlignment="1">
      <alignment/>
    </xf>
    <xf numFmtId="0" fontId="48" fillId="34" borderId="12" xfId="0" applyFont="1" applyFill="1" applyBorder="1" applyAlignment="1">
      <alignment/>
    </xf>
    <xf numFmtId="0" fontId="48" fillId="34" borderId="31" xfId="0" applyFont="1" applyFill="1" applyBorder="1" applyAlignment="1">
      <alignment/>
    </xf>
    <xf numFmtId="41" fontId="8" fillId="34" borderId="0" xfId="0" applyNumberFormat="1" applyFont="1" applyFill="1" applyBorder="1" applyAlignment="1">
      <alignment/>
    </xf>
    <xf numFmtId="0" fontId="15" fillId="34" borderId="11" xfId="0" applyFont="1" applyFill="1" applyBorder="1" applyAlignment="1">
      <alignment/>
    </xf>
    <xf numFmtId="0" fontId="15" fillId="33" borderId="0" xfId="0" applyFont="1" applyFill="1" applyAlignment="1">
      <alignment/>
    </xf>
    <xf numFmtId="10" fontId="5" fillId="34" borderId="40" xfId="55" applyNumberFormat="1" applyFont="1" applyFill="1" applyBorder="1" applyAlignment="1" applyProtection="1">
      <alignment/>
      <protection/>
    </xf>
    <xf numFmtId="41" fontId="5" fillId="34" borderId="13" xfId="0" applyNumberFormat="1" applyFont="1" applyFill="1" applyBorder="1" applyAlignment="1">
      <alignment vertical="center"/>
    </xf>
    <xf numFmtId="41" fontId="3" fillId="34" borderId="28" xfId="0" applyNumberFormat="1" applyFont="1" applyFill="1" applyBorder="1" applyAlignment="1">
      <alignment vertical="center"/>
    </xf>
    <xf numFmtId="41" fontId="3" fillId="34" borderId="13" xfId="0" applyNumberFormat="1" applyFont="1" applyFill="1" applyBorder="1" applyAlignment="1">
      <alignment vertical="center"/>
    </xf>
    <xf numFmtId="41" fontId="5" fillId="34" borderId="28" xfId="0" applyNumberFormat="1" applyFont="1" applyFill="1" applyBorder="1" applyAlignment="1">
      <alignment vertical="center"/>
    </xf>
    <xf numFmtId="0" fontId="8" fillId="34" borderId="0" xfId="0" applyFont="1" applyFill="1" applyBorder="1" applyAlignment="1">
      <alignment/>
    </xf>
    <xf numFmtId="0" fontId="8" fillId="33" borderId="0" xfId="0" applyFont="1" applyFill="1" applyBorder="1" applyAlignment="1">
      <alignment/>
    </xf>
    <xf numFmtId="0" fontId="8" fillId="34" borderId="11" xfId="0" applyFont="1" applyFill="1" applyBorder="1" applyAlignment="1">
      <alignment horizontal="left"/>
    </xf>
    <xf numFmtId="0" fontId="8" fillId="33" borderId="0" xfId="0" applyFont="1" applyFill="1" applyBorder="1" applyAlignment="1">
      <alignment horizontal="left"/>
    </xf>
    <xf numFmtId="41" fontId="3" fillId="34" borderId="0" xfId="0" applyNumberFormat="1" applyFont="1" applyFill="1" applyBorder="1" applyAlignment="1">
      <alignment/>
    </xf>
    <xf numFmtId="0" fontId="3" fillId="34" borderId="41" xfId="0" applyFont="1" applyFill="1" applyBorder="1" applyAlignment="1">
      <alignment horizontal="center" vertical="center" wrapText="1"/>
    </xf>
    <xf numFmtId="10" fontId="3" fillId="34" borderId="32" xfId="55" applyNumberFormat="1" applyFont="1" applyFill="1" applyBorder="1" applyAlignment="1">
      <alignment vertical="center"/>
    </xf>
    <xf numFmtId="10" fontId="3" fillId="34" borderId="24" xfId="55" applyNumberFormat="1" applyFont="1" applyFill="1" applyBorder="1" applyAlignment="1">
      <alignment vertical="center"/>
    </xf>
    <xf numFmtId="10" fontId="5" fillId="34" borderId="42" xfId="55" applyNumberFormat="1" applyFont="1" applyFill="1" applyBorder="1" applyAlignment="1">
      <alignment vertical="center"/>
    </xf>
    <xf numFmtId="10" fontId="5" fillId="34" borderId="43" xfId="55" applyNumberFormat="1" applyFont="1" applyFill="1" applyBorder="1" applyAlignment="1">
      <alignment vertical="center"/>
    </xf>
    <xf numFmtId="10" fontId="5" fillId="34" borderId="17" xfId="55" applyNumberFormat="1" applyFont="1" applyFill="1" applyBorder="1" applyAlignment="1">
      <alignment/>
    </xf>
    <xf numFmtId="10" fontId="5" fillId="34" borderId="44" xfId="55" applyNumberFormat="1" applyFont="1" applyFill="1" applyBorder="1" applyAlignment="1">
      <alignment vertical="center"/>
    </xf>
    <xf numFmtId="10" fontId="5" fillId="34" borderId="16" xfId="55" applyNumberFormat="1" applyFont="1" applyFill="1" applyBorder="1" applyAlignment="1">
      <alignment vertical="center"/>
    </xf>
    <xf numFmtId="10" fontId="5" fillId="34" borderId="45" xfId="55" applyNumberFormat="1" applyFont="1" applyFill="1" applyBorder="1" applyAlignment="1">
      <alignment/>
    </xf>
    <xf numFmtId="10" fontId="5" fillId="34" borderId="46" xfId="55" applyNumberFormat="1" applyFont="1" applyFill="1" applyBorder="1" applyAlignment="1">
      <alignment vertical="center"/>
    </xf>
    <xf numFmtId="10" fontId="5" fillId="34" borderId="21" xfId="55" applyNumberFormat="1" applyFont="1" applyFill="1" applyBorder="1" applyAlignment="1">
      <alignment vertical="center"/>
    </xf>
    <xf numFmtId="10" fontId="5" fillId="34" borderId="47" xfId="55" applyNumberFormat="1" applyFont="1" applyFill="1" applyBorder="1" applyAlignment="1">
      <alignment/>
    </xf>
    <xf numFmtId="10" fontId="2" fillId="34" borderId="42" xfId="55" applyNumberFormat="1" applyFont="1" applyFill="1" applyBorder="1" applyAlignment="1">
      <alignment vertical="center"/>
    </xf>
    <xf numFmtId="10" fontId="2" fillId="34" borderId="26" xfId="55" applyNumberFormat="1" applyFont="1" applyFill="1" applyBorder="1" applyAlignment="1">
      <alignment/>
    </xf>
    <xf numFmtId="41" fontId="2" fillId="35" borderId="48" xfId="0" applyNumberFormat="1" applyFont="1" applyFill="1" applyBorder="1" applyAlignment="1">
      <alignment wrapText="1"/>
    </xf>
    <xf numFmtId="41" fontId="2" fillId="35" borderId="19" xfId="0" applyNumberFormat="1" applyFont="1" applyFill="1" applyBorder="1" applyAlignment="1">
      <alignment wrapText="1"/>
    </xf>
    <xf numFmtId="10" fontId="3" fillId="34" borderId="47" xfId="55" applyNumberFormat="1" applyFont="1" applyFill="1" applyBorder="1" applyAlignment="1">
      <alignment/>
    </xf>
    <xf numFmtId="10" fontId="3" fillId="34" borderId="0" xfId="55" applyNumberFormat="1" applyFont="1" applyFill="1" applyBorder="1" applyAlignment="1">
      <alignment vertical="center"/>
    </xf>
    <xf numFmtId="10" fontId="3" fillId="34" borderId="0" xfId="55" applyNumberFormat="1" applyFont="1" applyFill="1" applyBorder="1" applyAlignment="1">
      <alignment/>
    </xf>
    <xf numFmtId="41" fontId="3" fillId="34" borderId="16" xfId="0" applyNumberFormat="1" applyFont="1" applyFill="1" applyBorder="1" applyAlignment="1">
      <alignment horizontal="center" vertical="center" wrapText="1"/>
    </xf>
    <xf numFmtId="41" fontId="3" fillId="34" borderId="45" xfId="0" applyNumberFormat="1"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0" xfId="0" applyFont="1" applyFill="1" applyBorder="1" applyAlignment="1">
      <alignment wrapText="1"/>
    </xf>
    <xf numFmtId="0" fontId="8" fillId="34" borderId="12" xfId="0" applyFont="1" applyFill="1" applyBorder="1" applyAlignment="1">
      <alignment/>
    </xf>
    <xf numFmtId="41" fontId="8" fillId="34" borderId="12" xfId="0" applyNumberFormat="1" applyFont="1" applyFill="1" applyBorder="1" applyAlignment="1">
      <alignment/>
    </xf>
    <xf numFmtId="10" fontId="8" fillId="34" borderId="12" xfId="55" applyNumberFormat="1" applyFont="1" applyFill="1" applyBorder="1" applyAlignment="1">
      <alignment vertical="center"/>
    </xf>
    <xf numFmtId="0" fontId="8" fillId="34" borderId="12" xfId="0" applyFont="1" applyFill="1" applyBorder="1" applyAlignment="1">
      <alignment vertical="center"/>
    </xf>
    <xf numFmtId="0" fontId="8" fillId="34" borderId="31" xfId="0" applyFont="1" applyFill="1" applyBorder="1" applyAlignment="1">
      <alignment/>
    </xf>
    <xf numFmtId="41" fontId="8" fillId="33" borderId="0" xfId="0" applyNumberFormat="1" applyFont="1" applyFill="1" applyAlignment="1">
      <alignment/>
    </xf>
    <xf numFmtId="10" fontId="8" fillId="33" borderId="0" xfId="55" applyNumberFormat="1" applyFont="1" applyFill="1" applyAlignment="1">
      <alignment vertical="center"/>
    </xf>
    <xf numFmtId="0" fontId="8" fillId="33" borderId="0" xfId="0" applyFont="1" applyFill="1" applyAlignment="1">
      <alignment vertical="center"/>
    </xf>
    <xf numFmtId="0" fontId="10" fillId="34" borderId="0" xfId="52" applyFont="1" applyFill="1" applyBorder="1" applyAlignment="1">
      <alignment horizontal="center" wrapText="1"/>
      <protection/>
    </xf>
    <xf numFmtId="0" fontId="2" fillId="34" borderId="11" xfId="52" applyFont="1" applyFill="1" applyBorder="1" applyAlignment="1">
      <alignment vertical="center"/>
      <protection/>
    </xf>
    <xf numFmtId="0" fontId="3" fillId="34" borderId="11" xfId="0" applyFont="1" applyFill="1" applyBorder="1" applyAlignment="1">
      <alignment/>
    </xf>
    <xf numFmtId="0" fontId="3" fillId="33" borderId="0" xfId="0" applyFont="1" applyFill="1" applyAlignment="1">
      <alignment/>
    </xf>
    <xf numFmtId="0" fontId="3" fillId="33" borderId="0" xfId="0" applyFont="1" applyFill="1" applyBorder="1" applyAlignment="1">
      <alignment/>
    </xf>
    <xf numFmtId="166" fontId="3" fillId="34" borderId="11" xfId="46" applyNumberFormat="1" applyFont="1" applyFill="1" applyBorder="1" applyAlignment="1">
      <alignment horizontal="center" vertical="center"/>
    </xf>
    <xf numFmtId="166" fontId="3" fillId="33" borderId="0" xfId="0" applyNumberFormat="1" applyFont="1" applyFill="1" applyBorder="1" applyAlignment="1">
      <alignment horizontal="center" vertical="center"/>
    </xf>
    <xf numFmtId="166" fontId="3" fillId="33" borderId="0" xfId="0" applyNumberFormat="1" applyFont="1" applyFill="1" applyBorder="1" applyAlignment="1">
      <alignment horizontal="center" vertical="center" wrapText="1"/>
    </xf>
    <xf numFmtId="166" fontId="3" fillId="34" borderId="11" xfId="0" applyNumberFormat="1" applyFont="1" applyFill="1" applyBorder="1" applyAlignment="1">
      <alignment horizontal="center" vertical="center" wrapText="1"/>
    </xf>
    <xf numFmtId="166" fontId="3" fillId="34" borderId="11" xfId="0" applyNumberFormat="1" applyFont="1" applyFill="1" applyBorder="1" applyAlignment="1">
      <alignment horizontal="center" vertical="center"/>
    </xf>
    <xf numFmtId="0" fontId="3" fillId="34" borderId="12" xfId="0" applyFont="1" applyFill="1" applyBorder="1" applyAlignment="1">
      <alignment/>
    </xf>
    <xf numFmtId="0" fontId="3" fillId="34" borderId="12" xfId="0" applyFont="1" applyFill="1" applyBorder="1" applyAlignment="1">
      <alignment wrapText="1"/>
    </xf>
    <xf numFmtId="0" fontId="3" fillId="34" borderId="31" xfId="0" applyFont="1" applyFill="1" applyBorder="1" applyAlignment="1">
      <alignment/>
    </xf>
    <xf numFmtId="0" fontId="3" fillId="33" borderId="0" xfId="0" applyFont="1" applyFill="1" applyAlignment="1">
      <alignment wrapText="1"/>
    </xf>
    <xf numFmtId="0" fontId="2" fillId="34" borderId="49" xfId="52" applyFont="1" applyFill="1" applyBorder="1" applyAlignment="1">
      <alignment horizontal="center" vertical="center" wrapText="1"/>
      <protection/>
    </xf>
    <xf numFmtId="0" fontId="3" fillId="34" borderId="14" xfId="52" applyFont="1" applyFill="1" applyBorder="1" applyAlignment="1">
      <alignment horizontal="left" vertical="center" indent="3"/>
      <protection/>
    </xf>
    <xf numFmtId="0" fontId="3" fillId="34" borderId="50" xfId="52" applyFont="1" applyFill="1" applyBorder="1" applyAlignment="1">
      <alignment vertical="center"/>
      <protection/>
    </xf>
    <xf numFmtId="0" fontId="3" fillId="34" borderId="15" xfId="52" applyFont="1" applyFill="1" applyBorder="1" applyAlignment="1">
      <alignment horizontal="left" vertical="center" indent="3"/>
      <protection/>
    </xf>
    <xf numFmtId="0" fontId="3" fillId="34" borderId="51" xfId="52" applyFont="1" applyFill="1" applyBorder="1" applyAlignment="1">
      <alignment vertical="center"/>
      <protection/>
    </xf>
    <xf numFmtId="0" fontId="3" fillId="34" borderId="52" xfId="52" applyFont="1" applyFill="1" applyBorder="1" applyAlignment="1">
      <alignment vertical="center"/>
      <protection/>
    </xf>
    <xf numFmtId="10" fontId="3" fillId="34" borderId="24" xfId="52" applyNumberFormat="1" applyFont="1" applyFill="1" applyBorder="1" applyAlignment="1">
      <alignment vertical="center"/>
      <protection/>
    </xf>
    <xf numFmtId="166" fontId="3" fillId="34" borderId="24" xfId="44" applyNumberFormat="1" applyFont="1" applyFill="1" applyBorder="1" applyAlignment="1">
      <alignment vertical="center"/>
    </xf>
    <xf numFmtId="10" fontId="3" fillId="34" borderId="19" xfId="52" applyNumberFormat="1" applyFont="1" applyFill="1" applyBorder="1" applyAlignment="1">
      <alignment vertical="center"/>
      <protection/>
    </xf>
    <xf numFmtId="10" fontId="3" fillId="34" borderId="20" xfId="52" applyNumberFormat="1" applyFont="1" applyFill="1" applyBorder="1" applyAlignment="1">
      <alignment vertical="center"/>
      <protection/>
    </xf>
    <xf numFmtId="10" fontId="3" fillId="34" borderId="16" xfId="52" applyNumberFormat="1" applyFont="1" applyFill="1" applyBorder="1" applyAlignment="1">
      <alignment vertical="center"/>
      <protection/>
    </xf>
    <xf numFmtId="166" fontId="3" fillId="34" borderId="16" xfId="44" applyNumberFormat="1" applyFont="1" applyFill="1" applyBorder="1" applyAlignment="1">
      <alignment vertical="center"/>
    </xf>
    <xf numFmtId="10" fontId="3" fillId="34" borderId="45" xfId="52" applyNumberFormat="1" applyFont="1" applyFill="1" applyBorder="1" applyAlignment="1">
      <alignment vertical="center"/>
      <protection/>
    </xf>
    <xf numFmtId="0" fontId="2" fillId="34" borderId="53" xfId="52" applyFont="1" applyFill="1" applyBorder="1" applyAlignment="1">
      <alignment vertical="center"/>
      <protection/>
    </xf>
    <xf numFmtId="166" fontId="3" fillId="34" borderId="54" xfId="52" applyNumberFormat="1" applyFont="1" applyFill="1" applyBorder="1" applyAlignment="1">
      <alignment vertical="center"/>
      <protection/>
    </xf>
    <xf numFmtId="10" fontId="3" fillId="34" borderId="55" xfId="52" applyNumberFormat="1" applyFont="1" applyFill="1" applyBorder="1" applyAlignment="1">
      <alignment vertical="center"/>
      <protection/>
    </xf>
    <xf numFmtId="166" fontId="3" fillId="34" borderId="55" xfId="44" applyNumberFormat="1" applyFont="1" applyFill="1" applyBorder="1" applyAlignment="1">
      <alignment vertical="center"/>
    </xf>
    <xf numFmtId="10" fontId="3" fillId="34" borderId="56" xfId="52" applyNumberFormat="1" applyFont="1" applyFill="1" applyBorder="1" applyAlignment="1">
      <alignment vertical="center"/>
      <protection/>
    </xf>
    <xf numFmtId="166" fontId="2" fillId="34" borderId="54" xfId="52" applyNumberFormat="1" applyFont="1" applyFill="1" applyBorder="1" applyAlignment="1">
      <alignment vertical="center"/>
      <protection/>
    </xf>
    <xf numFmtId="166" fontId="2" fillId="34" borderId="55" xfId="52" applyNumberFormat="1" applyFont="1" applyFill="1" applyBorder="1" applyAlignment="1">
      <alignment vertical="center"/>
      <protection/>
    </xf>
    <xf numFmtId="166" fontId="2" fillId="34" borderId="56" xfId="52" applyNumberFormat="1" applyFont="1" applyFill="1" applyBorder="1" applyAlignment="1">
      <alignment vertical="center"/>
      <protection/>
    </xf>
    <xf numFmtId="166" fontId="3" fillId="34" borderId="19" xfId="52" applyNumberFormat="1" applyFont="1" applyFill="1" applyBorder="1" applyAlignment="1">
      <alignment vertical="center"/>
      <protection/>
    </xf>
    <xf numFmtId="166" fontId="3" fillId="34" borderId="20" xfId="52" applyNumberFormat="1" applyFont="1" applyFill="1" applyBorder="1" applyAlignment="1">
      <alignment vertical="center"/>
      <protection/>
    </xf>
    <xf numFmtId="166" fontId="3" fillId="34" borderId="45" xfId="52" applyNumberFormat="1" applyFont="1" applyFill="1" applyBorder="1" applyAlignment="1">
      <alignment vertical="center"/>
      <protection/>
    </xf>
    <xf numFmtId="0" fontId="3" fillId="34" borderId="57" xfId="52" applyFont="1" applyFill="1" applyBorder="1" applyAlignment="1">
      <alignment vertical="center"/>
      <protection/>
    </xf>
    <xf numFmtId="0" fontId="2" fillId="34" borderId="57" xfId="52" applyFont="1" applyFill="1" applyBorder="1" applyAlignment="1">
      <alignment vertical="center"/>
      <protection/>
    </xf>
    <xf numFmtId="41" fontId="3" fillId="34" borderId="19" xfId="46" applyNumberFormat="1" applyFont="1" applyFill="1" applyBorder="1" applyAlignment="1">
      <alignment horizontal="center" vertical="center"/>
    </xf>
    <xf numFmtId="41" fontId="3" fillId="34" borderId="20" xfId="46" applyNumberFormat="1" applyFont="1" applyFill="1" applyBorder="1" applyAlignment="1">
      <alignment horizontal="center" vertical="center"/>
    </xf>
    <xf numFmtId="41" fontId="3" fillId="34" borderId="45" xfId="46" applyNumberFormat="1" applyFont="1" applyFill="1" applyBorder="1" applyAlignment="1">
      <alignment horizontal="center" vertical="center"/>
    </xf>
    <xf numFmtId="166" fontId="3" fillId="34" borderId="58" xfId="52" applyNumberFormat="1" applyFont="1" applyFill="1" applyBorder="1" applyAlignment="1">
      <alignment vertical="center"/>
      <protection/>
    </xf>
    <xf numFmtId="166" fontId="2" fillId="34" borderId="58" xfId="52" applyNumberFormat="1" applyFont="1" applyFill="1" applyBorder="1" applyAlignment="1">
      <alignment vertical="center"/>
      <protection/>
    </xf>
    <xf numFmtId="0" fontId="52" fillId="34" borderId="15" xfId="52" applyFont="1" applyFill="1" applyBorder="1" applyAlignment="1">
      <alignment horizontal="left" vertical="center" indent="3"/>
      <protection/>
    </xf>
    <xf numFmtId="0" fontId="52" fillId="34" borderId="22" xfId="52" applyFont="1" applyFill="1" applyBorder="1" applyAlignment="1">
      <alignment horizontal="left" vertical="center" indent="3"/>
      <protection/>
    </xf>
    <xf numFmtId="41" fontId="3" fillId="35" borderId="24" xfId="0" applyNumberFormat="1" applyFont="1" applyFill="1" applyBorder="1" applyAlignment="1">
      <alignment wrapText="1"/>
    </xf>
    <xf numFmtId="41" fontId="3" fillId="35" borderId="32" xfId="0" applyNumberFormat="1" applyFont="1" applyFill="1" applyBorder="1" applyAlignment="1">
      <alignment wrapText="1"/>
    </xf>
    <xf numFmtId="41" fontId="3" fillId="35" borderId="13" xfId="0" applyNumberFormat="1" applyFont="1" applyFill="1" applyBorder="1" applyAlignment="1">
      <alignment wrapText="1"/>
    </xf>
    <xf numFmtId="41" fontId="3" fillId="35" borderId="33" xfId="0" applyNumberFormat="1" applyFont="1" applyFill="1" applyBorder="1" applyAlignment="1">
      <alignment wrapText="1"/>
    </xf>
    <xf numFmtId="10" fontId="12" fillId="35" borderId="33" xfId="55" applyNumberFormat="1" applyFont="1" applyFill="1" applyBorder="1" applyAlignment="1">
      <alignment vertical="center"/>
    </xf>
    <xf numFmtId="41" fontId="3" fillId="35" borderId="48" xfId="0" applyNumberFormat="1" applyFont="1" applyFill="1" applyBorder="1" applyAlignment="1">
      <alignment wrapText="1"/>
    </xf>
    <xf numFmtId="41" fontId="3" fillId="35" borderId="19" xfId="0" applyNumberFormat="1" applyFont="1" applyFill="1" applyBorder="1" applyAlignment="1">
      <alignment wrapText="1"/>
    </xf>
    <xf numFmtId="41" fontId="3" fillId="34" borderId="24" xfId="0" applyNumberFormat="1" applyFont="1" applyFill="1" applyBorder="1" applyAlignment="1">
      <alignment/>
    </xf>
    <xf numFmtId="41" fontId="5" fillId="34" borderId="43" xfId="0" applyNumberFormat="1" applyFont="1" applyFill="1" applyBorder="1" applyAlignment="1">
      <alignment/>
    </xf>
    <xf numFmtId="41" fontId="5" fillId="34" borderId="16" xfId="0" applyNumberFormat="1" applyFont="1" applyFill="1" applyBorder="1" applyAlignment="1">
      <alignment/>
    </xf>
    <xf numFmtId="41" fontId="2" fillId="34" borderId="59" xfId="0" applyNumberFormat="1" applyFont="1" applyFill="1" applyBorder="1" applyAlignment="1">
      <alignment/>
    </xf>
    <xf numFmtId="41" fontId="2" fillId="34" borderId="17" xfId="0" applyNumberFormat="1" applyFont="1" applyFill="1" applyBorder="1" applyAlignment="1">
      <alignment/>
    </xf>
    <xf numFmtId="41" fontId="2" fillId="34" borderId="43" xfId="0" applyNumberFormat="1" applyFont="1" applyFill="1" applyBorder="1" applyAlignment="1">
      <alignment/>
    </xf>
    <xf numFmtId="41" fontId="3" fillId="34" borderId="27" xfId="0" applyNumberFormat="1" applyFont="1" applyFill="1" applyBorder="1" applyAlignment="1">
      <alignment vertical="center"/>
    </xf>
    <xf numFmtId="41" fontId="5" fillId="34" borderId="60" xfId="0" applyNumberFormat="1" applyFont="1" applyFill="1" applyBorder="1" applyAlignment="1">
      <alignment vertical="center"/>
    </xf>
    <xf numFmtId="41" fontId="5" fillId="34" borderId="61" xfId="0" applyNumberFormat="1" applyFont="1" applyFill="1" applyBorder="1" applyAlignment="1">
      <alignment vertical="center"/>
    </xf>
    <xf numFmtId="41" fontId="5" fillId="34" borderId="62" xfId="0" applyNumberFormat="1" applyFont="1" applyFill="1" applyBorder="1" applyAlignment="1">
      <alignment vertical="center"/>
    </xf>
    <xf numFmtId="41" fontId="2" fillId="34" borderId="41" xfId="0" applyNumberFormat="1" applyFont="1" applyFill="1" applyBorder="1" applyAlignment="1">
      <alignment vertical="center"/>
    </xf>
    <xf numFmtId="41" fontId="3" fillId="34" borderId="62" xfId="0" applyNumberFormat="1" applyFont="1" applyFill="1" applyBorder="1" applyAlignment="1">
      <alignment vertical="center"/>
    </xf>
    <xf numFmtId="41" fontId="3" fillId="34" borderId="24" xfId="0" applyNumberFormat="1" applyFont="1" applyFill="1" applyBorder="1" applyAlignment="1">
      <alignment vertical="center"/>
    </xf>
    <xf numFmtId="41" fontId="5" fillId="34" borderId="43" xfId="0" applyNumberFormat="1" applyFont="1" applyFill="1" applyBorder="1" applyAlignment="1">
      <alignment vertical="center"/>
    </xf>
    <xf numFmtId="41" fontId="5" fillId="34" borderId="16" xfId="0" applyNumberFormat="1" applyFont="1" applyFill="1" applyBorder="1" applyAlignment="1">
      <alignment vertical="center"/>
    </xf>
    <xf numFmtId="41" fontId="5" fillId="34" borderId="21" xfId="0" applyNumberFormat="1" applyFont="1" applyFill="1" applyBorder="1" applyAlignment="1">
      <alignment vertical="center"/>
    </xf>
    <xf numFmtId="41" fontId="2" fillId="34" borderId="18" xfId="0" applyNumberFormat="1" applyFont="1" applyFill="1" applyBorder="1" applyAlignment="1">
      <alignment vertical="center"/>
    </xf>
    <xf numFmtId="41" fontId="3" fillId="34" borderId="21" xfId="0" applyNumberFormat="1" applyFont="1" applyFill="1" applyBorder="1" applyAlignment="1">
      <alignment vertical="center"/>
    </xf>
    <xf numFmtId="41" fontId="5" fillId="34" borderId="24" xfId="0" applyNumberFormat="1" applyFont="1" applyFill="1" applyBorder="1" applyAlignment="1">
      <alignment wrapText="1"/>
    </xf>
    <xf numFmtId="41" fontId="5" fillId="34" borderId="13" xfId="0" applyNumberFormat="1" applyFont="1" applyFill="1" applyBorder="1" applyAlignment="1">
      <alignment wrapText="1"/>
    </xf>
    <xf numFmtId="41" fontId="3" fillId="34" borderId="28" xfId="0" applyNumberFormat="1" applyFont="1" applyFill="1" applyBorder="1" applyAlignment="1">
      <alignment wrapText="1"/>
    </xf>
    <xf numFmtId="41" fontId="3" fillId="34" borderId="13" xfId="0" applyNumberFormat="1" applyFont="1" applyFill="1" applyBorder="1" applyAlignment="1">
      <alignment wrapText="1"/>
    </xf>
    <xf numFmtId="41" fontId="2" fillId="34" borderId="63" xfId="0" applyNumberFormat="1" applyFont="1" applyFill="1" applyBorder="1" applyAlignment="1">
      <alignment wrapText="1"/>
    </xf>
    <xf numFmtId="41" fontId="2" fillId="34" borderId="16" xfId="0" applyNumberFormat="1" applyFont="1" applyFill="1" applyBorder="1" applyAlignment="1">
      <alignment wrapText="1"/>
    </xf>
    <xf numFmtId="41" fontId="2" fillId="34" borderId="34" xfId="0" applyNumberFormat="1" applyFont="1" applyFill="1" applyBorder="1" applyAlignment="1">
      <alignment wrapText="1"/>
    </xf>
    <xf numFmtId="41" fontId="4" fillId="34" borderId="34" xfId="0" applyNumberFormat="1" applyFont="1" applyFill="1" applyBorder="1" applyAlignment="1">
      <alignment wrapText="1"/>
    </xf>
    <xf numFmtId="41" fontId="3" fillId="35" borderId="21" xfId="0" applyNumberFormat="1" applyFont="1" applyFill="1" applyBorder="1" applyAlignment="1">
      <alignment vertical="center"/>
    </xf>
    <xf numFmtId="41" fontId="3" fillId="35" borderId="34" xfId="0" applyNumberFormat="1" applyFont="1" applyFill="1" applyBorder="1" applyAlignment="1">
      <alignment vertical="center"/>
    </xf>
    <xf numFmtId="41" fontId="2" fillId="34" borderId="24" xfId="0" applyNumberFormat="1" applyFont="1" applyFill="1" applyBorder="1" applyAlignment="1">
      <alignment vertical="center"/>
    </xf>
    <xf numFmtId="41" fontId="3" fillId="34" borderId="21" xfId="0" applyNumberFormat="1" applyFont="1" applyFill="1" applyBorder="1" applyAlignment="1">
      <alignment/>
    </xf>
    <xf numFmtId="41" fontId="3" fillId="34" borderId="13" xfId="0" applyNumberFormat="1" applyFont="1" applyFill="1" applyBorder="1" applyAlignment="1">
      <alignment/>
    </xf>
    <xf numFmtId="41" fontId="5" fillId="34" borderId="28" xfId="0" applyNumberFormat="1" applyFont="1" applyFill="1" applyBorder="1" applyAlignment="1">
      <alignment wrapText="1"/>
    </xf>
    <xf numFmtId="41" fontId="5" fillId="34" borderId="13" xfId="0" applyNumberFormat="1" applyFont="1" applyFill="1" applyBorder="1" applyAlignment="1">
      <alignment/>
    </xf>
    <xf numFmtId="41" fontId="5" fillId="34" borderId="33" xfId="0" applyNumberFormat="1" applyFont="1" applyFill="1" applyBorder="1" applyAlignment="1">
      <alignment/>
    </xf>
    <xf numFmtId="41" fontId="5" fillId="34" borderId="28" xfId="0" applyNumberFormat="1" applyFont="1" applyFill="1" applyBorder="1" applyAlignment="1">
      <alignment/>
    </xf>
    <xf numFmtId="41" fontId="5" fillId="34" borderId="34" xfId="0" applyNumberFormat="1" applyFont="1" applyFill="1" applyBorder="1" applyAlignment="1">
      <alignment/>
    </xf>
    <xf numFmtId="41" fontId="2" fillId="34" borderId="27" xfId="0" applyNumberFormat="1" applyFont="1" applyFill="1" applyBorder="1" applyAlignment="1">
      <alignment/>
    </xf>
    <xf numFmtId="41" fontId="2" fillId="34" borderId="24" xfId="0" applyNumberFormat="1" applyFont="1" applyFill="1" applyBorder="1" applyAlignment="1">
      <alignment/>
    </xf>
    <xf numFmtId="41" fontId="2" fillId="34" borderId="32" xfId="0" applyNumberFormat="1" applyFont="1" applyFill="1" applyBorder="1" applyAlignment="1">
      <alignment/>
    </xf>
    <xf numFmtId="41" fontId="2" fillId="34" borderId="34" xfId="0" applyNumberFormat="1" applyFont="1" applyFill="1" applyBorder="1" applyAlignment="1">
      <alignment/>
    </xf>
    <xf numFmtId="41" fontId="2" fillId="34" borderId="63" xfId="0" applyNumberFormat="1" applyFont="1" applyFill="1" applyBorder="1" applyAlignment="1">
      <alignment/>
    </xf>
    <xf numFmtId="41" fontId="3" fillId="34" borderId="23" xfId="0" applyNumberFormat="1" applyFont="1" applyFill="1" applyBorder="1" applyAlignment="1" applyProtection="1">
      <alignment/>
      <protection/>
    </xf>
    <xf numFmtId="41" fontId="3" fillId="34" borderId="13" xfId="0" applyNumberFormat="1" applyFont="1" applyFill="1" applyBorder="1" applyAlignment="1" applyProtection="1">
      <alignment/>
      <protection/>
    </xf>
    <xf numFmtId="41" fontId="5" fillId="34" borderId="15" xfId="0" applyNumberFormat="1" applyFont="1" applyFill="1" applyBorder="1" applyAlignment="1" applyProtection="1">
      <alignment wrapText="1"/>
      <protection/>
    </xf>
    <xf numFmtId="41" fontId="5" fillId="34" borderId="33" xfId="0" applyNumberFormat="1" applyFont="1" applyFill="1" applyBorder="1" applyAlignment="1" applyProtection="1">
      <alignment wrapText="1"/>
      <protection/>
    </xf>
    <xf numFmtId="41" fontId="5" fillId="34" borderId="13" xfId="0" applyNumberFormat="1" applyFont="1" applyFill="1" applyBorder="1" applyAlignment="1" applyProtection="1">
      <alignment wrapText="1"/>
      <protection/>
    </xf>
    <xf numFmtId="41" fontId="5" fillId="34" borderId="40" xfId="0" applyNumberFormat="1" applyFont="1" applyFill="1" applyBorder="1" applyAlignment="1" applyProtection="1">
      <alignment wrapText="1"/>
      <protection/>
    </xf>
    <xf numFmtId="41" fontId="5" fillId="34" borderId="20" xfId="0" applyNumberFormat="1" applyFont="1" applyFill="1" applyBorder="1" applyAlignment="1" applyProtection="1">
      <alignment wrapText="1"/>
      <protection/>
    </xf>
    <xf numFmtId="41" fontId="5" fillId="34" borderId="28" xfId="0" applyNumberFormat="1" applyFont="1" applyFill="1" applyBorder="1" applyAlignment="1" applyProtection="1">
      <alignment/>
      <protection/>
    </xf>
    <xf numFmtId="41" fontId="5" fillId="34" borderId="13" xfId="0" applyNumberFormat="1" applyFont="1" applyFill="1" applyBorder="1" applyAlignment="1" applyProtection="1">
      <alignment/>
      <protection/>
    </xf>
    <xf numFmtId="41" fontId="5" fillId="34" borderId="16" xfId="0" applyNumberFormat="1" applyFont="1" applyFill="1" applyBorder="1" applyAlignment="1" applyProtection="1">
      <alignment/>
      <protection/>
    </xf>
    <xf numFmtId="41" fontId="2" fillId="34" borderId="27" xfId="0" applyNumberFormat="1" applyFont="1" applyFill="1" applyBorder="1" applyAlignment="1" applyProtection="1">
      <alignment/>
      <protection/>
    </xf>
    <xf numFmtId="41" fontId="2" fillId="34" borderId="24" xfId="0" applyNumberFormat="1" applyFont="1" applyFill="1" applyBorder="1" applyAlignment="1" applyProtection="1">
      <alignment/>
      <protection/>
    </xf>
    <xf numFmtId="41" fontId="2" fillId="34" borderId="19" xfId="0" applyNumberFormat="1" applyFont="1" applyFill="1" applyBorder="1" applyAlignment="1" applyProtection="1">
      <alignment/>
      <protection/>
    </xf>
    <xf numFmtId="41" fontId="2" fillId="34" borderId="23" xfId="0" applyNumberFormat="1" applyFont="1" applyFill="1" applyBorder="1" applyAlignment="1" applyProtection="1">
      <alignment/>
      <protection/>
    </xf>
    <xf numFmtId="41" fontId="2" fillId="34" borderId="61" xfId="0" applyNumberFormat="1" applyFont="1" applyFill="1" applyBorder="1" applyAlignment="1" applyProtection="1">
      <alignment/>
      <protection/>
    </xf>
    <xf numFmtId="41" fontId="2" fillId="34" borderId="16" xfId="0" applyNumberFormat="1" applyFont="1" applyFill="1" applyBorder="1" applyAlignment="1" applyProtection="1">
      <alignment/>
      <protection/>
    </xf>
    <xf numFmtId="41" fontId="2" fillId="34" borderId="45" xfId="0" applyNumberFormat="1" applyFont="1" applyFill="1" applyBorder="1" applyAlignment="1" applyProtection="1">
      <alignment/>
      <protection/>
    </xf>
    <xf numFmtId="41" fontId="3" fillId="30" borderId="13" xfId="0" applyNumberFormat="1" applyFont="1" applyFill="1" applyBorder="1" applyAlignment="1" applyProtection="1">
      <alignment horizontal="right" vertical="center" indent="1"/>
      <protection locked="0"/>
    </xf>
    <xf numFmtId="41" fontId="5" fillId="35" borderId="34" xfId="0" applyNumberFormat="1" applyFont="1" applyFill="1" applyBorder="1" applyAlignment="1">
      <alignment vertical="center"/>
    </xf>
    <xf numFmtId="10" fontId="5" fillId="35" borderId="34" xfId="0" applyNumberFormat="1" applyFont="1" applyFill="1" applyBorder="1" applyAlignment="1">
      <alignment vertical="center"/>
    </xf>
    <xf numFmtId="10" fontId="5" fillId="35" borderId="35" xfId="0" applyNumberFormat="1" applyFont="1" applyFill="1" applyBorder="1" applyAlignment="1">
      <alignment/>
    </xf>
    <xf numFmtId="0" fontId="17" fillId="34" borderId="11" xfId="0" applyFont="1" applyFill="1" applyBorder="1" applyAlignment="1">
      <alignment/>
    </xf>
    <xf numFmtId="0" fontId="17" fillId="33" borderId="0" xfId="0" applyFont="1" applyFill="1" applyAlignment="1">
      <alignment/>
    </xf>
    <xf numFmtId="10" fontId="5" fillId="34" borderId="18" xfId="55" applyNumberFormat="1" applyFont="1" applyFill="1" applyBorder="1" applyAlignment="1">
      <alignment vertical="center"/>
    </xf>
    <xf numFmtId="10" fontId="5" fillId="34" borderId="20" xfId="55" applyNumberFormat="1" applyFont="1" applyFill="1" applyBorder="1" applyAlignment="1">
      <alignment/>
    </xf>
    <xf numFmtId="10" fontId="2" fillId="34" borderId="21" xfId="55" applyNumberFormat="1" applyFont="1" applyFill="1" applyBorder="1" applyAlignment="1">
      <alignment/>
    </xf>
    <xf numFmtId="41" fontId="2" fillId="34" borderId="34" xfId="0" applyNumberFormat="1" applyFont="1" applyFill="1" applyBorder="1" applyAlignment="1">
      <alignment/>
    </xf>
    <xf numFmtId="10" fontId="2" fillId="34" borderId="18" xfId="55" applyNumberFormat="1" applyFont="1" applyFill="1" applyBorder="1" applyAlignment="1">
      <alignment/>
    </xf>
    <xf numFmtId="10" fontId="2" fillId="34" borderId="35" xfId="55" applyNumberFormat="1" applyFont="1" applyFill="1" applyBorder="1" applyAlignment="1">
      <alignment/>
    </xf>
    <xf numFmtId="41" fontId="2" fillId="35" borderId="61" xfId="0" applyNumberFormat="1" applyFont="1" applyFill="1" applyBorder="1" applyAlignment="1">
      <alignment/>
    </xf>
    <xf numFmtId="41" fontId="2" fillId="35" borderId="16" xfId="0" applyNumberFormat="1" applyFont="1" applyFill="1" applyBorder="1" applyAlignment="1">
      <alignment/>
    </xf>
    <xf numFmtId="41" fontId="2" fillId="35" borderId="44" xfId="0" applyNumberFormat="1" applyFont="1" applyFill="1" applyBorder="1" applyAlignment="1">
      <alignment/>
    </xf>
    <xf numFmtId="41" fontId="2" fillId="34" borderId="61" xfId="0" applyNumberFormat="1" applyFont="1" applyFill="1" applyBorder="1" applyAlignment="1">
      <alignment/>
    </xf>
    <xf numFmtId="41" fontId="2" fillId="34" borderId="16" xfId="0" applyNumberFormat="1" applyFont="1" applyFill="1" applyBorder="1" applyAlignment="1">
      <alignment/>
    </xf>
    <xf numFmtId="41" fontId="4" fillId="34" borderId="16" xfId="0" applyNumberFormat="1" applyFont="1" applyFill="1" applyBorder="1" applyAlignment="1">
      <alignment/>
    </xf>
    <xf numFmtId="10" fontId="2" fillId="34" borderId="16" xfId="55" applyNumberFormat="1" applyFont="1" applyFill="1" applyBorder="1" applyAlignment="1">
      <alignment/>
    </xf>
    <xf numFmtId="10" fontId="2" fillId="34" borderId="45" xfId="55" applyNumberFormat="1" applyFont="1" applyFill="1" applyBorder="1" applyAlignment="1">
      <alignment/>
    </xf>
    <xf numFmtId="41" fontId="2" fillId="35" borderId="61" xfId="0" applyNumberFormat="1" applyFont="1" applyFill="1" applyBorder="1" applyAlignment="1">
      <alignment horizontal="right"/>
    </xf>
    <xf numFmtId="41" fontId="2" fillId="35" borderId="16" xfId="0" applyNumberFormat="1" applyFont="1" applyFill="1" applyBorder="1" applyAlignment="1">
      <alignment horizontal="right"/>
    </xf>
    <xf numFmtId="41" fontId="2" fillId="35" borderId="44" xfId="0" applyNumberFormat="1" applyFont="1" applyFill="1" applyBorder="1" applyAlignment="1">
      <alignment horizontal="right"/>
    </xf>
    <xf numFmtId="41" fontId="2" fillId="34" borderId="61" xfId="0" applyNumberFormat="1" applyFont="1" applyFill="1" applyBorder="1" applyAlignment="1">
      <alignment horizontal="right"/>
    </xf>
    <xf numFmtId="41" fontId="2" fillId="34" borderId="16" xfId="0" applyNumberFormat="1" applyFont="1" applyFill="1" applyBorder="1" applyAlignment="1">
      <alignment horizontal="right"/>
    </xf>
    <xf numFmtId="41" fontId="4" fillId="34" borderId="16" xfId="0" applyNumberFormat="1" applyFont="1" applyFill="1" applyBorder="1" applyAlignment="1">
      <alignment horizontal="right"/>
    </xf>
    <xf numFmtId="10" fontId="2" fillId="34" borderId="16" xfId="55" applyNumberFormat="1" applyFont="1" applyFill="1" applyBorder="1" applyAlignment="1">
      <alignment horizontal="right"/>
    </xf>
    <xf numFmtId="10" fontId="2" fillId="34" borderId="45" xfId="55" applyNumberFormat="1" applyFont="1" applyFill="1" applyBorder="1" applyAlignment="1">
      <alignment horizontal="right"/>
    </xf>
    <xf numFmtId="41" fontId="2" fillId="35" borderId="16" xfId="0" applyNumberFormat="1" applyFont="1" applyFill="1" applyBorder="1" applyAlignment="1">
      <alignment horizontal="center" wrapText="1"/>
    </xf>
    <xf numFmtId="41" fontId="2" fillId="35" borderId="44" xfId="0" applyNumberFormat="1" applyFont="1" applyFill="1" applyBorder="1" applyAlignment="1">
      <alignment horizontal="center" wrapText="1"/>
    </xf>
    <xf numFmtId="10" fontId="2" fillId="34" borderId="43" xfId="55" applyNumberFormat="1" applyFont="1" applyFill="1" applyBorder="1" applyAlignment="1">
      <alignment/>
    </xf>
    <xf numFmtId="41" fontId="2" fillId="34" borderId="43" xfId="0" applyNumberFormat="1" applyFont="1" applyFill="1" applyBorder="1" applyAlignment="1">
      <alignment/>
    </xf>
    <xf numFmtId="41" fontId="2" fillId="34" borderId="30" xfId="0" applyNumberFormat="1" applyFont="1" applyFill="1" applyBorder="1" applyAlignment="1">
      <alignment/>
    </xf>
    <xf numFmtId="41" fontId="2" fillId="34" borderId="63" xfId="0" applyNumberFormat="1" applyFont="1" applyFill="1" applyBorder="1" applyAlignment="1">
      <alignment/>
    </xf>
    <xf numFmtId="41" fontId="3" fillId="35" borderId="49" xfId="0" applyNumberFormat="1" applyFont="1" applyFill="1" applyBorder="1" applyAlignment="1">
      <alignment/>
    </xf>
    <xf numFmtId="41" fontId="3" fillId="35" borderId="16" xfId="0" applyNumberFormat="1" applyFont="1" applyFill="1" applyBorder="1" applyAlignment="1">
      <alignment/>
    </xf>
    <xf numFmtId="41" fontId="3" fillId="35" borderId="45" xfId="0" applyNumberFormat="1" applyFont="1" applyFill="1" applyBorder="1" applyAlignment="1">
      <alignment/>
    </xf>
    <xf numFmtId="41" fontId="3" fillId="34" borderId="61" xfId="0" applyNumberFormat="1" applyFont="1" applyFill="1" applyBorder="1" applyAlignment="1">
      <alignment/>
    </xf>
    <xf numFmtId="41" fontId="3" fillId="34" borderId="16" xfId="0" applyNumberFormat="1" applyFont="1" applyFill="1" applyBorder="1" applyAlignment="1">
      <alignment/>
    </xf>
    <xf numFmtId="10" fontId="3" fillId="34" borderId="44" xfId="55" applyNumberFormat="1" applyFont="1" applyFill="1" applyBorder="1" applyAlignment="1">
      <alignment/>
    </xf>
    <xf numFmtId="10" fontId="3" fillId="34" borderId="16" xfId="55" applyNumberFormat="1" applyFont="1" applyFill="1" applyBorder="1" applyAlignment="1">
      <alignment/>
    </xf>
    <xf numFmtId="10" fontId="3" fillId="34" borderId="45" xfId="55" applyNumberFormat="1" applyFont="1" applyFill="1" applyBorder="1" applyAlignment="1">
      <alignment/>
    </xf>
    <xf numFmtId="10" fontId="2" fillId="34" borderId="44" xfId="55" applyNumberFormat="1" applyFont="1" applyFill="1" applyBorder="1" applyAlignment="1">
      <alignment/>
    </xf>
    <xf numFmtId="0" fontId="8" fillId="34" borderId="11" xfId="0" applyFont="1" applyFill="1" applyBorder="1" applyAlignment="1">
      <alignment/>
    </xf>
    <xf numFmtId="0" fontId="8" fillId="33" borderId="0" xfId="0" applyFont="1" applyFill="1" applyAlignment="1">
      <alignment/>
    </xf>
    <xf numFmtId="3" fontId="3" fillId="34" borderId="24" xfId="52" applyNumberFormat="1" applyFont="1" applyFill="1" applyBorder="1" applyAlignment="1">
      <alignment vertical="center"/>
      <protection/>
    </xf>
    <xf numFmtId="3" fontId="3" fillId="34" borderId="13" xfId="52" applyNumberFormat="1" applyFont="1" applyFill="1" applyBorder="1" applyAlignment="1">
      <alignment vertical="center"/>
      <protection/>
    </xf>
    <xf numFmtId="3" fontId="3" fillId="34" borderId="16" xfId="52" applyNumberFormat="1" applyFont="1" applyFill="1" applyBorder="1" applyAlignment="1">
      <alignment vertical="center"/>
      <protection/>
    </xf>
    <xf numFmtId="3" fontId="3" fillId="34" borderId="27" xfId="52" applyNumberFormat="1" applyFont="1" applyFill="1" applyBorder="1" applyAlignment="1">
      <alignment vertical="center"/>
      <protection/>
    </xf>
    <xf numFmtId="41" fontId="3" fillId="34" borderId="60" xfId="0" applyNumberFormat="1" applyFont="1" applyFill="1" applyBorder="1" applyAlignment="1">
      <alignment horizontal="center" vertical="center" wrapText="1"/>
    </xf>
    <xf numFmtId="41" fontId="3" fillId="34" borderId="34" xfId="0" applyNumberFormat="1" applyFont="1" applyFill="1" applyBorder="1" applyAlignment="1">
      <alignment horizontal="center" vertical="center" wrapText="1"/>
    </xf>
    <xf numFmtId="41" fontId="3" fillId="34" borderId="43" xfId="0" applyNumberFormat="1" applyFont="1" applyFill="1" applyBorder="1" applyAlignment="1">
      <alignment horizontal="center" vertical="center" wrapText="1"/>
    </xf>
    <xf numFmtId="0" fontId="3" fillId="34" borderId="18" xfId="0" applyFont="1" applyFill="1" applyBorder="1" applyAlignment="1">
      <alignment horizontal="center" vertical="center" wrapText="1"/>
    </xf>
    <xf numFmtId="0" fontId="3" fillId="34" borderId="43" xfId="0" applyFont="1" applyFill="1" applyBorder="1" applyAlignment="1">
      <alignment horizontal="center" vertical="center" wrapText="1"/>
    </xf>
    <xf numFmtId="41" fontId="3" fillId="34" borderId="17" xfId="0" applyNumberFormat="1" applyFont="1" applyFill="1" applyBorder="1" applyAlignment="1">
      <alignment horizontal="center" vertical="center" wrapText="1"/>
    </xf>
    <xf numFmtId="41" fontId="2" fillId="34" borderId="36" xfId="0" applyNumberFormat="1" applyFont="1" applyFill="1" applyBorder="1" applyAlignment="1">
      <alignment horizontal="center" vertical="center" wrapText="1"/>
    </xf>
    <xf numFmtId="0" fontId="2" fillId="34" borderId="11" xfId="52" applyFont="1" applyFill="1" applyBorder="1" applyAlignment="1">
      <alignment horizontal="center" vertical="center" wrapText="1"/>
      <protection/>
    </xf>
    <xf numFmtId="0" fontId="2" fillId="34" borderId="0" xfId="52" applyFont="1" applyFill="1" applyBorder="1" applyAlignment="1">
      <alignment horizontal="center" vertical="center" wrapText="1"/>
      <protection/>
    </xf>
    <xf numFmtId="0" fontId="2" fillId="34" borderId="45" xfId="52" applyFont="1" applyFill="1" applyBorder="1" applyAlignment="1">
      <alignment horizontal="center" vertical="center" wrapText="1"/>
      <protection/>
    </xf>
    <xf numFmtId="0" fontId="68" fillId="35" borderId="0" xfId="0" applyFont="1" applyFill="1" applyBorder="1" applyAlignment="1">
      <alignment horizontal="center" vertical="center"/>
    </xf>
    <xf numFmtId="0" fontId="52" fillId="34" borderId="0" xfId="0" applyFont="1" applyFill="1" applyBorder="1" applyAlignment="1">
      <alignment/>
    </xf>
    <xf numFmtId="0" fontId="52" fillId="34" borderId="0" xfId="0" applyFont="1" applyFill="1" applyBorder="1" applyAlignment="1">
      <alignment vertical="center"/>
    </xf>
    <xf numFmtId="0" fontId="48" fillId="34" borderId="10" xfId="0" applyFont="1" applyFill="1" applyBorder="1" applyAlignment="1">
      <alignment/>
    </xf>
    <xf numFmtId="0" fontId="48" fillId="34" borderId="39" xfId="0" applyFont="1" applyFill="1" applyBorder="1" applyAlignment="1">
      <alignment/>
    </xf>
    <xf numFmtId="10" fontId="12" fillId="35" borderId="33" xfId="55" applyNumberFormat="1" applyFont="1" applyFill="1" applyBorder="1" applyAlignment="1">
      <alignment/>
    </xf>
    <xf numFmtId="41" fontId="3" fillId="35" borderId="13" xfId="0" applyNumberFormat="1" applyFont="1" applyFill="1" applyBorder="1" applyAlignment="1">
      <alignment/>
    </xf>
    <xf numFmtId="0" fontId="3" fillId="35" borderId="34" xfId="0" applyFont="1" applyFill="1" applyBorder="1" applyAlignment="1">
      <alignment/>
    </xf>
    <xf numFmtId="0" fontId="3" fillId="35" borderId="20" xfId="0" applyFont="1" applyFill="1" applyBorder="1" applyAlignment="1">
      <alignment/>
    </xf>
    <xf numFmtId="41" fontId="5" fillId="34" borderId="24" xfId="0" applyNumberFormat="1" applyFont="1" applyFill="1" applyBorder="1" applyAlignment="1">
      <alignment/>
    </xf>
    <xf numFmtId="41" fontId="5" fillId="34" borderId="13" xfId="0" applyNumberFormat="1" applyFont="1" applyFill="1" applyBorder="1" applyAlignment="1">
      <alignment/>
    </xf>
    <xf numFmtId="41" fontId="3" fillId="35" borderId="10" xfId="0" applyNumberFormat="1" applyFont="1" applyFill="1" applyBorder="1" applyAlignment="1">
      <alignment/>
    </xf>
    <xf numFmtId="41" fontId="3" fillId="35" borderId="24" xfId="0" applyNumberFormat="1" applyFont="1" applyFill="1" applyBorder="1" applyAlignment="1">
      <alignment/>
    </xf>
    <xf numFmtId="41" fontId="3" fillId="35" borderId="32" xfId="0" applyNumberFormat="1" applyFont="1" applyFill="1" applyBorder="1" applyAlignment="1">
      <alignment/>
    </xf>
    <xf numFmtId="10" fontId="3" fillId="35" borderId="24" xfId="55" applyNumberFormat="1" applyFont="1" applyFill="1" applyBorder="1" applyAlignment="1">
      <alignment/>
    </xf>
    <xf numFmtId="10" fontId="3" fillId="35" borderId="24" xfId="0" applyNumberFormat="1" applyFont="1" applyFill="1" applyBorder="1" applyAlignment="1">
      <alignment/>
    </xf>
    <xf numFmtId="10" fontId="3" fillId="35" borderId="19" xfId="0" applyNumberFormat="1" applyFont="1" applyFill="1" applyBorder="1" applyAlignment="1">
      <alignment/>
    </xf>
    <xf numFmtId="41" fontId="3" fillId="35" borderId="28" xfId="0" applyNumberFormat="1" applyFont="1" applyFill="1" applyBorder="1" applyAlignment="1">
      <alignment/>
    </xf>
    <xf numFmtId="41" fontId="3" fillId="35" borderId="33" xfId="0" applyNumberFormat="1" applyFont="1" applyFill="1" applyBorder="1" applyAlignment="1">
      <alignment/>
    </xf>
    <xf numFmtId="10" fontId="3" fillId="35" borderId="13" xfId="55" applyNumberFormat="1" applyFont="1" applyFill="1" applyBorder="1" applyAlignment="1">
      <alignment/>
    </xf>
    <xf numFmtId="10" fontId="3" fillId="35" borderId="13" xfId="0" applyNumberFormat="1" applyFont="1" applyFill="1" applyBorder="1" applyAlignment="1">
      <alignment/>
    </xf>
    <xf numFmtId="10" fontId="3" fillId="35" borderId="20" xfId="0" applyNumberFormat="1" applyFont="1" applyFill="1" applyBorder="1" applyAlignment="1">
      <alignment/>
    </xf>
    <xf numFmtId="0" fontId="2" fillId="34" borderId="22" xfId="0" applyFont="1" applyFill="1" applyBorder="1" applyAlignment="1">
      <alignment wrapText="1"/>
    </xf>
    <xf numFmtId="0" fontId="8" fillId="33" borderId="0" xfId="0" applyFont="1" applyFill="1" applyBorder="1" applyAlignment="1">
      <alignment/>
    </xf>
    <xf numFmtId="10" fontId="3" fillId="35" borderId="32" xfId="55" applyNumberFormat="1" applyFont="1" applyFill="1" applyBorder="1" applyAlignment="1">
      <alignment/>
    </xf>
    <xf numFmtId="41" fontId="3" fillId="35" borderId="21" xfId="0" applyNumberFormat="1" applyFont="1" applyFill="1" applyBorder="1" applyAlignment="1">
      <alignment/>
    </xf>
    <xf numFmtId="0" fontId="3" fillId="35" borderId="24" xfId="0" applyFont="1" applyFill="1" applyBorder="1" applyAlignment="1">
      <alignment/>
    </xf>
    <xf numFmtId="0" fontId="3" fillId="35" borderId="19" xfId="0" applyFont="1" applyFill="1" applyBorder="1" applyAlignment="1">
      <alignment/>
    </xf>
    <xf numFmtId="10" fontId="3" fillId="35" borderId="33" xfId="55" applyNumberFormat="1" applyFont="1" applyFill="1" applyBorder="1" applyAlignment="1">
      <alignment/>
    </xf>
    <xf numFmtId="0" fontId="3" fillId="35" borderId="13" xfId="0" applyFont="1" applyFill="1" applyBorder="1" applyAlignment="1">
      <alignment/>
    </xf>
    <xf numFmtId="41" fontId="5" fillId="34" borderId="34" xfId="0" applyNumberFormat="1" applyFont="1" applyFill="1" applyBorder="1" applyAlignment="1">
      <alignment/>
    </xf>
    <xf numFmtId="10" fontId="5" fillId="35" borderId="34" xfId="55" applyNumberFormat="1" applyFont="1" applyFill="1" applyBorder="1" applyAlignment="1">
      <alignment/>
    </xf>
    <xf numFmtId="41" fontId="2" fillId="35" borderId="49" xfId="0" applyNumberFormat="1" applyFont="1" applyFill="1" applyBorder="1" applyAlignment="1">
      <alignment/>
    </xf>
    <xf numFmtId="41" fontId="2" fillId="35" borderId="45" xfId="0" applyNumberFormat="1" applyFont="1" applyFill="1" applyBorder="1" applyAlignment="1">
      <alignment/>
    </xf>
    <xf numFmtId="0" fontId="15" fillId="33" borderId="0" xfId="0" applyFont="1" applyFill="1" applyBorder="1" applyAlignment="1">
      <alignment/>
    </xf>
    <xf numFmtId="0" fontId="15" fillId="34" borderId="11" xfId="0" applyFont="1" applyFill="1" applyBorder="1" applyAlignment="1">
      <alignment/>
    </xf>
    <xf numFmtId="0" fontId="15" fillId="33" borderId="0" xfId="0" applyFont="1" applyFill="1" applyAlignment="1">
      <alignment/>
    </xf>
    <xf numFmtId="41" fontId="5" fillId="35" borderId="34" xfId="0" applyNumberFormat="1" applyFont="1" applyFill="1" applyBorder="1" applyAlignment="1">
      <alignment/>
    </xf>
    <xf numFmtId="10" fontId="5" fillId="35" borderId="34" xfId="0" applyNumberFormat="1" applyFont="1" applyFill="1" applyBorder="1" applyAlignment="1">
      <alignment/>
    </xf>
    <xf numFmtId="10" fontId="5" fillId="35" borderId="35" xfId="0" applyNumberFormat="1" applyFont="1" applyFill="1" applyBorder="1" applyAlignment="1">
      <alignment/>
    </xf>
    <xf numFmtId="0" fontId="17" fillId="34" borderId="11" xfId="0" applyFont="1" applyFill="1" applyBorder="1" applyAlignment="1">
      <alignment/>
    </xf>
    <xf numFmtId="0" fontId="17" fillId="33" borderId="0" xfId="0" applyFont="1" applyFill="1" applyAlignment="1">
      <alignment/>
    </xf>
    <xf numFmtId="0" fontId="15" fillId="33" borderId="0" xfId="0" applyFont="1" applyFill="1" applyBorder="1" applyAlignment="1">
      <alignment/>
    </xf>
    <xf numFmtId="0" fontId="8" fillId="34" borderId="38" xfId="0" applyFont="1" applyFill="1" applyBorder="1" applyAlignment="1">
      <alignment/>
    </xf>
    <xf numFmtId="0" fontId="8" fillId="34" borderId="36" xfId="0" applyFont="1" applyFill="1" applyBorder="1" applyAlignment="1">
      <alignment/>
    </xf>
    <xf numFmtId="41" fontId="8" fillId="34" borderId="36" xfId="0" applyNumberFormat="1" applyFont="1" applyFill="1" applyBorder="1" applyAlignment="1">
      <alignment/>
    </xf>
    <xf numFmtId="10" fontId="8" fillId="34" borderId="36" xfId="55" applyNumberFormat="1" applyFont="1" applyFill="1" applyBorder="1" applyAlignment="1">
      <alignment vertical="center"/>
    </xf>
    <xf numFmtId="0" fontId="8" fillId="34" borderId="36" xfId="0" applyFont="1" applyFill="1" applyBorder="1" applyAlignment="1">
      <alignment vertical="center"/>
    </xf>
    <xf numFmtId="0" fontId="8" fillId="34" borderId="37" xfId="0" applyFont="1" applyFill="1" applyBorder="1" applyAlignment="1">
      <alignment/>
    </xf>
    <xf numFmtId="0" fontId="8" fillId="34" borderId="10" xfId="0" applyFont="1" applyFill="1" applyBorder="1" applyAlignment="1">
      <alignment/>
    </xf>
    <xf numFmtId="10" fontId="8" fillId="34" borderId="0" xfId="55" applyNumberFormat="1" applyFont="1" applyFill="1" applyBorder="1" applyAlignment="1">
      <alignment vertical="center"/>
    </xf>
    <xf numFmtId="0" fontId="8" fillId="34" borderId="0" xfId="0" applyFont="1" applyFill="1" applyBorder="1" applyAlignment="1">
      <alignment vertical="center"/>
    </xf>
    <xf numFmtId="0" fontId="15" fillId="34" borderId="10" xfId="0" applyFont="1" applyFill="1" applyBorder="1" applyAlignment="1">
      <alignment/>
    </xf>
    <xf numFmtId="0" fontId="16" fillId="34" borderId="0" xfId="0" applyFont="1" applyFill="1" applyBorder="1" applyAlignment="1">
      <alignment/>
    </xf>
    <xf numFmtId="41" fontId="13" fillId="34" borderId="0" xfId="0" applyNumberFormat="1" applyFont="1" applyFill="1" applyBorder="1" applyAlignment="1">
      <alignment/>
    </xf>
    <xf numFmtId="0" fontId="17" fillId="34" borderId="10" xfId="0" applyFont="1" applyFill="1" applyBorder="1" applyAlignment="1">
      <alignment/>
    </xf>
    <xf numFmtId="0" fontId="15" fillId="34" borderId="10" xfId="0" applyFont="1" applyFill="1" applyBorder="1" applyAlignment="1">
      <alignment/>
    </xf>
    <xf numFmtId="0" fontId="8" fillId="34" borderId="10" xfId="0" applyFont="1" applyFill="1" applyBorder="1" applyAlignment="1">
      <alignment/>
    </xf>
    <xf numFmtId="0" fontId="13" fillId="34" borderId="0" xfId="0" applyFont="1" applyFill="1" applyBorder="1" applyAlignment="1">
      <alignment/>
    </xf>
    <xf numFmtId="0" fontId="8" fillId="34" borderId="10" xfId="0" applyFont="1" applyFill="1" applyBorder="1" applyAlignment="1">
      <alignment horizontal="left"/>
    </xf>
    <xf numFmtId="0" fontId="17" fillId="34" borderId="10" xfId="0" applyFont="1" applyFill="1" applyBorder="1" applyAlignment="1">
      <alignment/>
    </xf>
    <xf numFmtId="0" fontId="8" fillId="34" borderId="39" xfId="0" applyFont="1" applyFill="1" applyBorder="1" applyAlignment="1">
      <alignment/>
    </xf>
    <xf numFmtId="0" fontId="5" fillId="34" borderId="0" xfId="0" applyFont="1" applyFill="1" applyBorder="1" applyAlignment="1" applyProtection="1" quotePrefix="1">
      <alignment vertical="center" wrapText="1"/>
      <protection/>
    </xf>
    <xf numFmtId="49" fontId="3" fillId="30" borderId="13" xfId="0" applyNumberFormat="1" applyFont="1" applyFill="1" applyBorder="1" applyAlignment="1" applyProtection="1">
      <alignment vertical="center"/>
      <protection locked="0"/>
    </xf>
    <xf numFmtId="0" fontId="3" fillId="34" borderId="38" xfId="52" applyFont="1" applyFill="1" applyBorder="1">
      <alignment/>
      <protection/>
    </xf>
    <xf numFmtId="0" fontId="3" fillId="34" borderId="36" xfId="52" applyFont="1" applyFill="1" applyBorder="1">
      <alignment/>
      <protection/>
    </xf>
    <xf numFmtId="0" fontId="3" fillId="34" borderId="37" xfId="52" applyFont="1" applyFill="1" applyBorder="1">
      <alignment/>
      <protection/>
    </xf>
    <xf numFmtId="0" fontId="3" fillId="34" borderId="10" xfId="52" applyFont="1" applyFill="1" applyBorder="1">
      <alignment/>
      <protection/>
    </xf>
    <xf numFmtId="0" fontId="3" fillId="34" borderId="0" xfId="52" applyFont="1" applyFill="1" applyBorder="1">
      <alignment/>
      <protection/>
    </xf>
    <xf numFmtId="0" fontId="4" fillId="34" borderId="0" xfId="52" applyFont="1" applyFill="1" applyBorder="1">
      <alignment/>
      <protection/>
    </xf>
    <xf numFmtId="0" fontId="3" fillId="34" borderId="10" xfId="52" applyFont="1" applyFill="1" applyBorder="1" applyAlignment="1">
      <alignment vertical="center"/>
      <protection/>
    </xf>
    <xf numFmtId="0" fontId="4" fillId="34" borderId="0" xfId="52" applyFont="1" applyFill="1" applyBorder="1" applyAlignment="1">
      <alignment vertical="center"/>
      <protection/>
    </xf>
    <xf numFmtId="0" fontId="2" fillId="34" borderId="10" xfId="52" applyFont="1" applyFill="1" applyBorder="1" applyAlignment="1">
      <alignment vertical="center"/>
      <protection/>
    </xf>
    <xf numFmtId="0" fontId="2" fillId="34" borderId="39" xfId="52" applyFont="1" applyFill="1" applyBorder="1" applyAlignment="1">
      <alignment vertical="center"/>
      <protection/>
    </xf>
    <xf numFmtId="0" fontId="3" fillId="34" borderId="38" xfId="0" applyFont="1" applyFill="1" applyBorder="1" applyAlignment="1">
      <alignment/>
    </xf>
    <xf numFmtId="0" fontId="3" fillId="34" borderId="36" xfId="0" applyFont="1" applyFill="1" applyBorder="1" applyAlignment="1">
      <alignment wrapText="1"/>
    </xf>
    <xf numFmtId="0" fontId="3" fillId="34" borderId="36" xfId="0" applyFont="1" applyFill="1" applyBorder="1" applyAlignment="1">
      <alignment/>
    </xf>
    <xf numFmtId="0" fontId="3" fillId="34" borderId="37" xfId="0" applyFont="1" applyFill="1" applyBorder="1" applyAlignment="1">
      <alignment/>
    </xf>
    <xf numFmtId="0" fontId="3" fillId="34" borderId="10" xfId="0" applyFont="1" applyFill="1" applyBorder="1" applyAlignment="1">
      <alignment/>
    </xf>
    <xf numFmtId="0" fontId="3" fillId="34" borderId="0" xfId="0" applyFont="1" applyFill="1" applyBorder="1" applyAlignment="1">
      <alignment wrapText="1"/>
    </xf>
    <xf numFmtId="0" fontId="3" fillId="34" borderId="39" xfId="0" applyFont="1" applyFill="1" applyBorder="1" applyAlignment="1">
      <alignment/>
    </xf>
    <xf numFmtId="0" fontId="3" fillId="34" borderId="10" xfId="52" applyFont="1" applyFill="1" applyBorder="1" applyAlignment="1">
      <alignment vertical="top"/>
      <protection/>
    </xf>
    <xf numFmtId="0" fontId="3" fillId="34" borderId="0" xfId="52" applyFont="1" applyFill="1" applyBorder="1" applyAlignment="1">
      <alignment vertical="top"/>
      <protection/>
    </xf>
    <xf numFmtId="0" fontId="69" fillId="34" borderId="10" xfId="52" applyFont="1" applyFill="1" applyBorder="1" applyAlignment="1">
      <alignment vertical="center"/>
      <protection/>
    </xf>
    <xf numFmtId="10" fontId="3" fillId="34" borderId="19" xfId="55" applyNumberFormat="1" applyFont="1" applyFill="1" applyBorder="1" applyAlignment="1">
      <alignment horizontal="right" vertical="center"/>
    </xf>
    <xf numFmtId="10" fontId="3" fillId="34" borderId="20" xfId="55" applyNumberFormat="1" applyFont="1" applyFill="1" applyBorder="1" applyAlignment="1">
      <alignment horizontal="right" vertical="center"/>
    </xf>
    <xf numFmtId="10" fontId="3" fillId="34" borderId="45" xfId="55" applyNumberFormat="1" applyFont="1" applyFill="1" applyBorder="1" applyAlignment="1">
      <alignment horizontal="right" vertical="center"/>
    </xf>
    <xf numFmtId="0" fontId="8" fillId="30" borderId="64" xfId="0" applyFont="1" applyFill="1" applyBorder="1" applyAlignment="1" applyProtection="1">
      <alignment vertical="center"/>
      <protection locked="0"/>
    </xf>
    <xf numFmtId="3" fontId="8" fillId="30" borderId="65" xfId="0" applyNumberFormat="1" applyFont="1" applyFill="1" applyBorder="1" applyAlignment="1" applyProtection="1">
      <alignment vertical="center" wrapText="1"/>
      <protection locked="0"/>
    </xf>
    <xf numFmtId="0" fontId="8" fillId="34" borderId="58" xfId="0" applyFont="1" applyFill="1" applyBorder="1" applyAlignment="1" applyProtection="1">
      <alignment horizontal="center" vertical="center" wrapText="1"/>
      <protection/>
    </xf>
    <xf numFmtId="0" fontId="8" fillId="34" borderId="54" xfId="0" applyFont="1" applyFill="1" applyBorder="1" applyAlignment="1" applyProtection="1">
      <alignment horizontal="center" vertical="center"/>
      <protection/>
    </xf>
    <xf numFmtId="0" fontId="8" fillId="34" borderId="55" xfId="0" applyFont="1" applyFill="1" applyBorder="1" applyAlignment="1" applyProtection="1">
      <alignment horizontal="center" vertical="center" wrapText="1"/>
      <protection/>
    </xf>
    <xf numFmtId="0" fontId="8" fillId="34" borderId="55" xfId="0" applyFont="1" applyFill="1" applyBorder="1" applyAlignment="1" applyProtection="1">
      <alignment horizontal="center" vertical="center" wrapText="1"/>
      <protection/>
    </xf>
    <xf numFmtId="0" fontId="8" fillId="34" borderId="66" xfId="0" applyFont="1" applyFill="1" applyBorder="1" applyAlignment="1" applyProtection="1">
      <alignment horizontal="center" vertical="center" wrapText="1"/>
      <protection/>
    </xf>
    <xf numFmtId="0" fontId="73" fillId="34" borderId="53" xfId="0" applyFont="1" applyFill="1" applyBorder="1" applyAlignment="1" applyProtection="1">
      <alignment horizontal="center" vertical="center" wrapText="1"/>
      <protection/>
    </xf>
    <xf numFmtId="0" fontId="8" fillId="34" borderId="56" xfId="0" applyFont="1" applyFill="1" applyBorder="1" applyAlignment="1" applyProtection="1">
      <alignment horizontal="center" vertical="center" wrapText="1"/>
      <protection/>
    </xf>
    <xf numFmtId="0" fontId="8" fillId="30" borderId="67" xfId="0" applyFont="1" applyFill="1" applyBorder="1" applyAlignment="1" applyProtection="1">
      <alignment vertical="center"/>
      <protection locked="0"/>
    </xf>
    <xf numFmtId="3" fontId="8" fillId="30" borderId="65" xfId="0" applyNumberFormat="1" applyFont="1" applyFill="1" applyBorder="1" applyAlignment="1" applyProtection="1">
      <alignment vertical="center" wrapText="1"/>
      <protection locked="0"/>
    </xf>
    <xf numFmtId="0" fontId="8" fillId="34" borderId="54" xfId="0" applyFont="1" applyFill="1" applyBorder="1" applyAlignment="1" applyProtection="1">
      <alignment horizontal="center" vertical="center"/>
      <protection/>
    </xf>
    <xf numFmtId="0" fontId="8" fillId="34" borderId="66" xfId="0" applyFont="1" applyFill="1" applyBorder="1" applyAlignment="1" applyProtection="1">
      <alignment horizontal="center" vertical="center" wrapText="1"/>
      <protection/>
    </xf>
    <xf numFmtId="0" fontId="8" fillId="34" borderId="53" xfId="0" applyFont="1" applyFill="1" applyBorder="1" applyAlignment="1" applyProtection="1">
      <alignment horizontal="center" vertical="center" wrapText="1"/>
      <protection/>
    </xf>
    <xf numFmtId="3" fontId="3" fillId="34" borderId="23" xfId="46" applyNumberFormat="1" applyFont="1" applyFill="1" applyBorder="1" applyAlignment="1">
      <alignment horizontal="right" vertical="center"/>
    </xf>
    <xf numFmtId="3" fontId="3" fillId="34" borderId="13" xfId="46" applyNumberFormat="1" applyFont="1" applyFill="1" applyBorder="1" applyAlignment="1">
      <alignment horizontal="right" vertical="center"/>
    </xf>
    <xf numFmtId="3" fontId="3" fillId="34" borderId="16" xfId="46" applyNumberFormat="1" applyFont="1" applyFill="1" applyBorder="1" applyAlignment="1">
      <alignment horizontal="right" vertical="center"/>
    </xf>
    <xf numFmtId="3" fontId="3" fillId="34" borderId="24" xfId="46" applyNumberFormat="1" applyFont="1" applyFill="1" applyBorder="1" applyAlignment="1">
      <alignment horizontal="right" vertical="center"/>
    </xf>
    <xf numFmtId="0" fontId="48" fillId="34" borderId="10" xfId="0" applyFont="1" applyFill="1" applyBorder="1" applyAlignment="1" applyProtection="1">
      <alignment/>
      <protection/>
    </xf>
    <xf numFmtId="0" fontId="8" fillId="34" borderId="68" xfId="0" applyFont="1" applyFill="1" applyBorder="1" applyAlignment="1" applyProtection="1">
      <alignment vertical="center"/>
      <protection/>
    </xf>
    <xf numFmtId="0" fontId="8" fillId="34" borderId="69" xfId="0" applyFont="1" applyFill="1" applyBorder="1" applyAlignment="1" applyProtection="1">
      <alignment vertical="center"/>
      <protection/>
    </xf>
    <xf numFmtId="49" fontId="8" fillId="34" borderId="69" xfId="0" applyNumberFormat="1" applyFont="1" applyFill="1" applyBorder="1" applyAlignment="1" applyProtection="1">
      <alignment vertical="center" wrapText="1"/>
      <protection/>
    </xf>
    <xf numFmtId="0" fontId="8" fillId="34" borderId="69" xfId="0" applyFont="1" applyFill="1" applyBorder="1" applyAlignment="1" applyProtection="1">
      <alignment vertical="center" wrapText="1"/>
      <protection/>
    </xf>
    <xf numFmtId="3" fontId="8" fillId="34" borderId="69" xfId="0" applyNumberFormat="1" applyFont="1" applyFill="1" applyBorder="1" applyAlignment="1" applyProtection="1">
      <alignment vertical="center" wrapText="1"/>
      <protection/>
    </xf>
    <xf numFmtId="3" fontId="8" fillId="34" borderId="70" xfId="0" applyNumberFormat="1" applyFont="1" applyFill="1" applyBorder="1" applyAlignment="1" applyProtection="1">
      <alignment vertical="center" wrapText="1"/>
      <protection/>
    </xf>
    <xf numFmtId="3" fontId="8" fillId="34" borderId="71" xfId="0" applyNumberFormat="1" applyFont="1" applyFill="1" applyBorder="1" applyAlignment="1" applyProtection="1">
      <alignment vertical="center" wrapText="1"/>
      <protection/>
    </xf>
    <xf numFmtId="0" fontId="8" fillId="34" borderId="69" xfId="0" applyFont="1" applyFill="1" applyBorder="1" applyAlignment="1" applyProtection="1">
      <alignment vertical="center"/>
      <protection/>
    </xf>
    <xf numFmtId="0" fontId="0" fillId="34" borderId="10" xfId="0" applyFont="1" applyFill="1" applyBorder="1" applyAlignment="1" applyProtection="1">
      <alignment/>
      <protection/>
    </xf>
    <xf numFmtId="0" fontId="8" fillId="34" borderId="68" xfId="0" applyFont="1" applyFill="1" applyBorder="1" applyAlignment="1" applyProtection="1">
      <alignment vertical="center"/>
      <protection/>
    </xf>
    <xf numFmtId="49" fontId="8" fillId="34" borderId="69" xfId="0" applyNumberFormat="1" applyFont="1" applyFill="1" applyBorder="1" applyAlignment="1" applyProtection="1">
      <alignment vertical="center" wrapText="1"/>
      <protection/>
    </xf>
    <xf numFmtId="0" fontId="8" fillId="34" borderId="69" xfId="0" applyFont="1" applyFill="1" applyBorder="1" applyAlignment="1" applyProtection="1">
      <alignment vertical="center" wrapText="1"/>
      <protection/>
    </xf>
    <xf numFmtId="3" fontId="8" fillId="34" borderId="69" xfId="0" applyNumberFormat="1" applyFont="1" applyFill="1" applyBorder="1" applyAlignment="1" applyProtection="1">
      <alignment vertical="center" wrapText="1"/>
      <protection/>
    </xf>
    <xf numFmtId="3" fontId="8" fillId="34" borderId="70" xfId="0" applyNumberFormat="1" applyFont="1" applyFill="1" applyBorder="1" applyAlignment="1" applyProtection="1">
      <alignment vertical="center" wrapText="1"/>
      <protection/>
    </xf>
    <xf numFmtId="3" fontId="8" fillId="34" borderId="71" xfId="0" applyNumberFormat="1" applyFont="1" applyFill="1" applyBorder="1" applyAlignment="1" applyProtection="1">
      <alignment vertical="center" wrapText="1"/>
      <protection/>
    </xf>
    <xf numFmtId="0" fontId="0" fillId="0" borderId="0" xfId="0" applyFont="1" applyAlignment="1" applyProtection="1">
      <alignment/>
      <protection/>
    </xf>
    <xf numFmtId="3" fontId="3" fillId="34" borderId="28" xfId="46" applyNumberFormat="1" applyFont="1" applyFill="1" applyBorder="1" applyAlignment="1">
      <alignment horizontal="right" vertical="center" wrapText="1"/>
    </xf>
    <xf numFmtId="3" fontId="3" fillId="34" borderId="61" xfId="46" applyNumberFormat="1" applyFont="1" applyFill="1" applyBorder="1" applyAlignment="1">
      <alignment horizontal="right" vertical="center" wrapText="1"/>
    </xf>
    <xf numFmtId="3" fontId="3" fillId="30" borderId="13" xfId="0" applyNumberFormat="1" applyFont="1" applyFill="1" applyBorder="1" applyAlignment="1" applyProtection="1">
      <alignment horizontal="center" vertical="center" wrapText="1"/>
      <protection locked="0"/>
    </xf>
    <xf numFmtId="3" fontId="3" fillId="34" borderId="15" xfId="52" applyNumberFormat="1" applyFont="1" applyFill="1" applyBorder="1" applyAlignment="1">
      <alignment horizontal="left" vertical="center" indent="3"/>
      <protection/>
    </xf>
    <xf numFmtId="3" fontId="3" fillId="34" borderId="22" xfId="52" applyNumberFormat="1" applyFont="1" applyFill="1" applyBorder="1" applyAlignment="1">
      <alignment horizontal="left" vertical="center" indent="3"/>
      <protection/>
    </xf>
    <xf numFmtId="3" fontId="52" fillId="34" borderId="15" xfId="52" applyNumberFormat="1" applyFont="1" applyFill="1" applyBorder="1" applyAlignment="1">
      <alignment horizontal="left" vertical="center" indent="3"/>
      <protection/>
    </xf>
    <xf numFmtId="3" fontId="52" fillId="34" borderId="22" xfId="52" applyNumberFormat="1" applyFont="1" applyFill="1" applyBorder="1" applyAlignment="1">
      <alignment horizontal="left" vertical="center" indent="3"/>
      <protection/>
    </xf>
    <xf numFmtId="0" fontId="3" fillId="30" borderId="13" xfId="0" applyFont="1" applyFill="1" applyBorder="1" applyAlignment="1" applyProtection="1">
      <alignment vertical="center"/>
      <protection locked="0"/>
    </xf>
    <xf numFmtId="166" fontId="3" fillId="30" borderId="27" xfId="52" applyNumberFormat="1" applyFont="1" applyFill="1" applyBorder="1" applyAlignment="1" applyProtection="1">
      <alignment vertical="center"/>
      <protection locked="0"/>
    </xf>
    <xf numFmtId="166" fontId="3" fillId="30" borderId="24" xfId="52" applyNumberFormat="1" applyFont="1" applyFill="1" applyBorder="1" applyAlignment="1" applyProtection="1">
      <alignment vertical="center"/>
      <protection locked="0"/>
    </xf>
    <xf numFmtId="166" fontId="3" fillId="30" borderId="13" xfId="52" applyNumberFormat="1" applyFont="1" applyFill="1" applyBorder="1" applyAlignment="1" applyProtection="1">
      <alignment vertical="center"/>
      <protection locked="0"/>
    </xf>
    <xf numFmtId="166" fontId="3" fillId="30" borderId="28" xfId="52" applyNumberFormat="1" applyFont="1" applyFill="1" applyBorder="1" applyAlignment="1" applyProtection="1">
      <alignment vertical="center"/>
      <protection locked="0"/>
    </xf>
    <xf numFmtId="166" fontId="3" fillId="30" borderId="16" xfId="52" applyNumberFormat="1" applyFont="1" applyFill="1" applyBorder="1" applyAlignment="1" applyProtection="1">
      <alignment vertical="center"/>
      <protection locked="0"/>
    </xf>
    <xf numFmtId="166" fontId="3" fillId="30" borderId="61" xfId="52" applyNumberFormat="1" applyFont="1" applyFill="1" applyBorder="1" applyAlignment="1" applyProtection="1">
      <alignment vertical="center"/>
      <protection locked="0"/>
    </xf>
    <xf numFmtId="166" fontId="3" fillId="30" borderId="48" xfId="52" applyNumberFormat="1" applyFont="1" applyFill="1" applyBorder="1" applyAlignment="1" applyProtection="1">
      <alignment vertical="center"/>
      <protection locked="0"/>
    </xf>
    <xf numFmtId="166" fontId="3" fillId="30" borderId="72" xfId="52" applyNumberFormat="1" applyFont="1" applyFill="1" applyBorder="1" applyAlignment="1" applyProtection="1">
      <alignment vertical="center"/>
      <protection locked="0"/>
    </xf>
    <xf numFmtId="166" fontId="3" fillId="30" borderId="49" xfId="52" applyNumberFormat="1" applyFont="1" applyFill="1" applyBorder="1" applyAlignment="1" applyProtection="1">
      <alignment vertical="center"/>
      <protection locked="0"/>
    </xf>
    <xf numFmtId="41" fontId="3" fillId="30" borderId="55" xfId="0" applyNumberFormat="1" applyFont="1" applyFill="1" applyBorder="1" applyAlignment="1" applyProtection="1">
      <alignment horizontal="center" vertical="center" wrapText="1"/>
      <protection locked="0"/>
    </xf>
    <xf numFmtId="41" fontId="3" fillId="30" borderId="58" xfId="0" applyNumberFormat="1" applyFont="1" applyFill="1" applyBorder="1" applyAlignment="1" applyProtection="1">
      <alignment horizontal="center" vertical="center" wrapText="1"/>
      <protection locked="0"/>
    </xf>
    <xf numFmtId="41" fontId="3" fillId="30" borderId="66" xfId="0" applyNumberFormat="1" applyFont="1" applyFill="1" applyBorder="1" applyAlignment="1" applyProtection="1">
      <alignment horizontal="center" vertical="center" wrapText="1"/>
      <protection locked="0"/>
    </xf>
    <xf numFmtId="41" fontId="3" fillId="30" borderId="24" xfId="0" applyNumberFormat="1" applyFont="1" applyFill="1" applyBorder="1" applyAlignment="1" applyProtection="1">
      <alignment/>
      <protection locked="0"/>
    </xf>
    <xf numFmtId="41" fontId="3" fillId="30" borderId="27" xfId="0" applyNumberFormat="1" applyFont="1" applyFill="1" applyBorder="1" applyAlignment="1" applyProtection="1">
      <alignment/>
      <protection locked="0"/>
    </xf>
    <xf numFmtId="41" fontId="3" fillId="30" borderId="48" xfId="0" applyNumberFormat="1" applyFont="1" applyFill="1" applyBorder="1" applyAlignment="1" applyProtection="1">
      <alignment/>
      <protection locked="0"/>
    </xf>
    <xf numFmtId="41" fontId="5" fillId="30" borderId="59" xfId="0" applyNumberFormat="1" applyFont="1" applyFill="1" applyBorder="1" applyAlignment="1" applyProtection="1">
      <alignment/>
      <protection locked="0"/>
    </xf>
    <xf numFmtId="41" fontId="5" fillId="30" borderId="43" xfId="0" applyNumberFormat="1" applyFont="1" applyFill="1" applyBorder="1" applyAlignment="1" applyProtection="1">
      <alignment/>
      <protection locked="0"/>
    </xf>
    <xf numFmtId="41" fontId="5" fillId="30" borderId="60" xfId="0" applyNumberFormat="1" applyFont="1" applyFill="1" applyBorder="1" applyAlignment="1" applyProtection="1">
      <alignment/>
      <protection locked="0"/>
    </xf>
    <xf numFmtId="41" fontId="5" fillId="30" borderId="49" xfId="0" applyNumberFormat="1" applyFont="1" applyFill="1" applyBorder="1" applyAlignment="1" applyProtection="1">
      <alignment/>
      <protection locked="0"/>
    </xf>
    <xf numFmtId="41" fontId="5" fillId="30" borderId="16" xfId="0" applyNumberFormat="1" applyFont="1" applyFill="1" applyBorder="1" applyAlignment="1" applyProtection="1">
      <alignment/>
      <protection locked="0"/>
    </xf>
    <xf numFmtId="41" fontId="5" fillId="30" borderId="61" xfId="0" applyNumberFormat="1" applyFont="1" applyFill="1" applyBorder="1" applyAlignment="1" applyProtection="1">
      <alignment/>
      <protection locked="0"/>
    </xf>
    <xf numFmtId="41" fontId="3" fillId="30" borderId="28" xfId="0" applyNumberFormat="1" applyFont="1" applyFill="1" applyBorder="1" applyAlignment="1" applyProtection="1">
      <alignment/>
      <protection locked="0"/>
    </xf>
    <xf numFmtId="41" fontId="5" fillId="30" borderId="61" xfId="0" applyNumberFormat="1" applyFont="1" applyFill="1" applyBorder="1" applyAlignment="1" applyProtection="1">
      <alignment wrapText="1"/>
      <protection locked="0"/>
    </xf>
    <xf numFmtId="41" fontId="3" fillId="30" borderId="13" xfId="0" applyNumberFormat="1" applyFont="1" applyFill="1" applyBorder="1" applyAlignment="1" applyProtection="1">
      <alignment/>
      <protection locked="0"/>
    </xf>
    <xf numFmtId="41" fontId="5" fillId="30" borderId="34" xfId="0" applyNumberFormat="1" applyFont="1" applyFill="1" applyBorder="1" applyAlignment="1" applyProtection="1">
      <alignment/>
      <protection locked="0"/>
    </xf>
    <xf numFmtId="41" fontId="5" fillId="30" borderId="63" xfId="0" applyNumberFormat="1" applyFont="1" applyFill="1" applyBorder="1" applyAlignment="1" applyProtection="1">
      <alignment/>
      <protection locked="0"/>
    </xf>
    <xf numFmtId="41" fontId="5" fillId="30" borderId="16" xfId="0" applyNumberFormat="1" applyFont="1" applyFill="1" applyBorder="1" applyAlignment="1" applyProtection="1">
      <alignment wrapText="1"/>
      <protection locked="0"/>
    </xf>
    <xf numFmtId="41" fontId="3" fillId="30" borderId="24" xfId="0" applyNumberFormat="1" applyFont="1" applyFill="1" applyBorder="1" applyAlignment="1" applyProtection="1">
      <alignment/>
      <protection locked="0"/>
    </xf>
    <xf numFmtId="41" fontId="3" fillId="30" borderId="27" xfId="0" applyNumberFormat="1" applyFont="1" applyFill="1" applyBorder="1" applyAlignment="1" applyProtection="1">
      <alignment/>
      <protection locked="0"/>
    </xf>
    <xf numFmtId="41" fontId="3" fillId="30" borderId="13" xfId="0" applyNumberFormat="1" applyFont="1" applyFill="1" applyBorder="1" applyAlignment="1" applyProtection="1">
      <alignment/>
      <protection locked="0"/>
    </xf>
    <xf numFmtId="41" fontId="3" fillId="30" borderId="28" xfId="0" applyNumberFormat="1" applyFont="1" applyFill="1" applyBorder="1" applyAlignment="1" applyProtection="1">
      <alignment/>
      <protection locked="0"/>
    </xf>
    <xf numFmtId="41" fontId="3" fillId="30" borderId="24" xfId="0" applyNumberFormat="1" applyFont="1" applyFill="1" applyBorder="1" applyAlignment="1" applyProtection="1">
      <alignment wrapText="1"/>
      <protection locked="0"/>
    </xf>
    <xf numFmtId="41" fontId="3" fillId="30" borderId="27" xfId="0" applyNumberFormat="1" applyFont="1" applyFill="1" applyBorder="1" applyAlignment="1" applyProtection="1">
      <alignment wrapText="1"/>
      <protection locked="0"/>
    </xf>
    <xf numFmtId="41" fontId="3" fillId="30" borderId="13" xfId="0" applyNumberFormat="1" applyFont="1" applyFill="1" applyBorder="1" applyAlignment="1" applyProtection="1">
      <alignment wrapText="1"/>
      <protection locked="0"/>
    </xf>
    <xf numFmtId="41" fontId="3" fillId="30" borderId="28" xfId="0" applyNumberFormat="1" applyFont="1" applyFill="1" applyBorder="1" applyAlignment="1" applyProtection="1">
      <alignment wrapText="1"/>
      <protection locked="0"/>
    </xf>
    <xf numFmtId="41" fontId="3" fillId="30" borderId="21" xfId="0" applyNumberFormat="1" applyFont="1" applyFill="1" applyBorder="1" applyAlignment="1" applyProtection="1">
      <alignment/>
      <protection locked="0"/>
    </xf>
    <xf numFmtId="41" fontId="5" fillId="30" borderId="16" xfId="0" applyNumberFormat="1" applyFont="1" applyFill="1" applyBorder="1" applyAlignment="1" applyProtection="1">
      <alignment/>
      <protection locked="0"/>
    </xf>
    <xf numFmtId="0" fontId="8" fillId="30" borderId="65" xfId="0" applyFont="1" applyFill="1" applyBorder="1" applyAlignment="1" applyProtection="1">
      <alignment vertical="center" wrapText="1"/>
      <protection locked="0"/>
    </xf>
    <xf numFmtId="49" fontId="8" fillId="30" borderId="65" xfId="0" applyNumberFormat="1" applyFont="1" applyFill="1" applyBorder="1" applyAlignment="1" applyProtection="1">
      <alignment vertical="center" wrapText="1"/>
      <protection locked="0"/>
    </xf>
    <xf numFmtId="49" fontId="8" fillId="30" borderId="67" xfId="0" applyNumberFormat="1" applyFont="1" applyFill="1" applyBorder="1" applyAlignment="1" applyProtection="1" quotePrefix="1">
      <alignment vertical="center" wrapText="1"/>
      <protection locked="0"/>
    </xf>
    <xf numFmtId="0" fontId="48" fillId="34" borderId="38" xfId="0" applyFont="1" applyFill="1" applyBorder="1" applyAlignment="1" applyProtection="1">
      <alignment/>
      <protection locked="0"/>
    </xf>
    <xf numFmtId="0" fontId="48" fillId="34" borderId="10" xfId="0" applyFont="1" applyFill="1" applyBorder="1" applyAlignment="1" applyProtection="1">
      <alignment/>
      <protection locked="0"/>
    </xf>
    <xf numFmtId="0" fontId="8" fillId="30" borderId="65" xfId="0" applyFont="1" applyFill="1" applyBorder="1" applyAlignment="1" applyProtection="1">
      <alignment vertical="center" wrapText="1"/>
      <protection locked="0"/>
    </xf>
    <xf numFmtId="49" fontId="8" fillId="30" borderId="65" xfId="0" applyNumberFormat="1" applyFont="1" applyFill="1" applyBorder="1" applyAlignment="1" applyProtection="1">
      <alignment vertical="center" wrapText="1"/>
      <protection locked="0"/>
    </xf>
    <xf numFmtId="3" fontId="3" fillId="30" borderId="27" xfId="46" applyNumberFormat="1" applyFont="1" applyFill="1" applyBorder="1" applyAlignment="1" applyProtection="1">
      <alignment horizontal="right" vertical="center" wrapText="1"/>
      <protection locked="0"/>
    </xf>
    <xf numFmtId="3" fontId="3" fillId="30" borderId="24" xfId="46" applyNumberFormat="1" applyFont="1" applyFill="1" applyBorder="1" applyAlignment="1" applyProtection="1">
      <alignment horizontal="right" vertical="center"/>
      <protection locked="0"/>
    </xf>
    <xf numFmtId="3" fontId="3" fillId="30" borderId="28" xfId="46" applyNumberFormat="1" applyFont="1" applyFill="1" applyBorder="1" applyAlignment="1" applyProtection="1">
      <alignment horizontal="right" vertical="center" wrapText="1"/>
      <protection locked="0"/>
    </xf>
    <xf numFmtId="3" fontId="3" fillId="30" borderId="13" xfId="46" applyNumberFormat="1" applyFont="1" applyFill="1" applyBorder="1" applyAlignment="1" applyProtection="1">
      <alignment horizontal="right" vertical="center"/>
      <protection locked="0"/>
    </xf>
    <xf numFmtId="41" fontId="3" fillId="30" borderId="19" xfId="0" applyNumberFormat="1" applyFont="1" applyFill="1" applyBorder="1" applyAlignment="1" applyProtection="1">
      <alignment/>
      <protection locked="0"/>
    </xf>
    <xf numFmtId="41" fontId="5" fillId="30" borderId="17" xfId="0" applyNumberFormat="1" applyFont="1" applyFill="1" applyBorder="1" applyAlignment="1" applyProtection="1">
      <alignment/>
      <protection locked="0"/>
    </xf>
    <xf numFmtId="41" fontId="5" fillId="30" borderId="45" xfId="0" applyNumberFormat="1" applyFont="1" applyFill="1" applyBorder="1" applyAlignment="1" applyProtection="1">
      <alignment/>
      <protection locked="0"/>
    </xf>
    <xf numFmtId="41" fontId="3" fillId="30" borderId="32" xfId="0" applyNumberFormat="1" applyFont="1" applyFill="1" applyBorder="1" applyAlignment="1" applyProtection="1">
      <alignment/>
      <protection locked="0"/>
    </xf>
    <xf numFmtId="41" fontId="3" fillId="30" borderId="33" xfId="0" applyNumberFormat="1" applyFont="1" applyFill="1" applyBorder="1" applyAlignment="1" applyProtection="1">
      <alignment/>
      <protection locked="0"/>
    </xf>
    <xf numFmtId="41" fontId="5" fillId="30" borderId="44" xfId="0" applyNumberFormat="1" applyFont="1" applyFill="1" applyBorder="1" applyAlignment="1" applyProtection="1">
      <alignment/>
      <protection locked="0"/>
    </xf>
    <xf numFmtId="0" fontId="3" fillId="34" borderId="13" xfId="0" applyFont="1" applyFill="1" applyBorder="1" applyAlignment="1">
      <alignment horizontal="center" vertical="center" wrapText="1"/>
    </xf>
    <xf numFmtId="41" fontId="3" fillId="34" borderId="60" xfId="0" applyNumberFormat="1" applyFont="1" applyFill="1" applyBorder="1" applyAlignment="1">
      <alignment horizontal="center" vertical="center" wrapText="1"/>
    </xf>
    <xf numFmtId="41" fontId="3" fillId="34" borderId="43" xfId="0" applyNumberFormat="1" applyFont="1" applyFill="1" applyBorder="1" applyAlignment="1">
      <alignment horizontal="center" vertical="center" wrapText="1"/>
    </xf>
    <xf numFmtId="41" fontId="3" fillId="34" borderId="17" xfId="0" applyNumberFormat="1" applyFont="1" applyFill="1" applyBorder="1" applyAlignment="1">
      <alignment horizontal="center" vertical="center" wrapText="1"/>
    </xf>
    <xf numFmtId="0" fontId="8" fillId="34" borderId="0" xfId="0" applyFont="1" applyFill="1" applyAlignment="1">
      <alignment/>
    </xf>
    <xf numFmtId="3" fontId="3" fillId="34" borderId="0" xfId="0" applyNumberFormat="1" applyFont="1" applyFill="1" applyAlignment="1" applyProtection="1">
      <alignment horizontal="right" vertical="center" indent="1"/>
      <protection locked="0"/>
    </xf>
    <xf numFmtId="41" fontId="8" fillId="34" borderId="0" xfId="0" applyNumberFormat="1" applyFont="1" applyFill="1" applyAlignment="1">
      <alignment/>
    </xf>
    <xf numFmtId="10" fontId="8" fillId="34" borderId="0" xfId="55" applyNumberFormat="1" applyFont="1" applyFill="1" applyAlignment="1">
      <alignment vertical="center"/>
    </xf>
    <xf numFmtId="0" fontId="8" fillId="34" borderId="0" xfId="0" applyFont="1" applyFill="1" applyAlignment="1">
      <alignment vertical="center"/>
    </xf>
    <xf numFmtId="0" fontId="8" fillId="34" borderId="10" xfId="0" applyFont="1" applyFill="1" applyBorder="1" applyAlignment="1">
      <alignment vertical="center"/>
    </xf>
    <xf numFmtId="0" fontId="3" fillId="34" borderId="0" xfId="0" applyFont="1" applyFill="1" applyAlignment="1">
      <alignment vertical="center"/>
    </xf>
    <xf numFmtId="3" fontId="3" fillId="34" borderId="0" xfId="0" applyNumberFormat="1" applyFont="1" applyFill="1" applyBorder="1" applyAlignment="1" applyProtection="1">
      <alignment horizontal="right" vertical="center"/>
      <protection locked="0"/>
    </xf>
    <xf numFmtId="3" fontId="3" fillId="34" borderId="0" xfId="0" applyNumberFormat="1" applyFont="1" applyFill="1" applyAlignment="1" applyProtection="1">
      <alignment horizontal="right" vertical="center"/>
      <protection locked="0"/>
    </xf>
    <xf numFmtId="41" fontId="8" fillId="34" borderId="0" xfId="0" applyNumberFormat="1" applyFont="1" applyFill="1" applyAlignment="1">
      <alignment vertical="center"/>
    </xf>
    <xf numFmtId="0" fontId="8" fillId="34" borderId="11" xfId="0" applyFont="1" applyFill="1" applyBorder="1" applyAlignment="1">
      <alignment vertical="center"/>
    </xf>
    <xf numFmtId="0" fontId="3" fillId="34" borderId="13" xfId="0" applyFont="1" applyFill="1" applyBorder="1" applyAlignment="1" applyProtection="1">
      <alignment vertical="center"/>
      <protection/>
    </xf>
    <xf numFmtId="3" fontId="3" fillId="30" borderId="13" xfId="0" applyNumberFormat="1" applyFont="1" applyFill="1" applyBorder="1" applyAlignment="1" applyProtection="1">
      <alignment horizontal="right" vertical="center"/>
      <protection locked="0"/>
    </xf>
    <xf numFmtId="4" fontId="3" fillId="30" borderId="13" xfId="0" applyNumberFormat="1" applyFont="1" applyFill="1" applyBorder="1" applyAlignment="1" applyProtection="1">
      <alignment horizontal="right" vertical="center"/>
      <protection locked="0"/>
    </xf>
    <xf numFmtId="0" fontId="3" fillId="34" borderId="43" xfId="0" applyFont="1" applyFill="1" applyBorder="1" applyAlignment="1">
      <alignment horizontal="center" vertical="center" wrapText="1"/>
    </xf>
    <xf numFmtId="0" fontId="3" fillId="34" borderId="10" xfId="0" applyFont="1" applyFill="1" applyBorder="1" applyAlignment="1" applyProtection="1">
      <alignment/>
      <protection/>
    </xf>
    <xf numFmtId="3" fontId="3" fillId="30" borderId="61" xfId="0" applyNumberFormat="1" applyFont="1" applyFill="1" applyBorder="1" applyAlignment="1" applyProtection="1">
      <alignment horizontal="right" vertical="center" wrapText="1"/>
      <protection locked="0"/>
    </xf>
    <xf numFmtId="3" fontId="3" fillId="30" borderId="16" xfId="0" applyNumberFormat="1" applyFont="1" applyFill="1" applyBorder="1" applyAlignment="1" applyProtection="1">
      <alignment horizontal="right" vertical="center" wrapText="1"/>
      <protection locked="0"/>
    </xf>
    <xf numFmtId="3" fontId="3" fillId="30" borderId="45" xfId="0" applyNumberFormat="1" applyFont="1" applyFill="1" applyBorder="1" applyAlignment="1" applyProtection="1">
      <alignment horizontal="right" vertical="center" wrapText="1"/>
      <protection locked="0"/>
    </xf>
    <xf numFmtId="0" fontId="2" fillId="34" borderId="36" xfId="0" applyFont="1" applyFill="1" applyBorder="1" applyAlignment="1" applyProtection="1">
      <alignment/>
      <protection/>
    </xf>
    <xf numFmtId="0" fontId="2" fillId="34" borderId="0" xfId="0" applyFont="1" applyFill="1" applyBorder="1" applyAlignment="1" applyProtection="1">
      <alignment/>
      <protection/>
    </xf>
    <xf numFmtId="9" fontId="2" fillId="34" borderId="0" xfId="55" applyFont="1" applyFill="1" applyBorder="1" applyAlignment="1" applyProtection="1">
      <alignment/>
      <protection/>
    </xf>
    <xf numFmtId="0" fontId="3" fillId="0" borderId="0" xfId="0" applyFont="1" applyBorder="1" applyAlignment="1" applyProtection="1">
      <alignment/>
      <protection/>
    </xf>
    <xf numFmtId="0" fontId="0" fillId="36" borderId="36" xfId="0" applyFont="1" applyFill="1" applyBorder="1" applyAlignment="1">
      <alignment/>
    </xf>
    <xf numFmtId="0" fontId="0" fillId="36" borderId="37" xfId="0" applyFont="1" applyFill="1" applyBorder="1" applyAlignment="1">
      <alignment/>
    </xf>
    <xf numFmtId="0" fontId="0" fillId="36" borderId="11" xfId="0" applyFont="1" applyFill="1" applyBorder="1" applyAlignment="1">
      <alignment/>
    </xf>
    <xf numFmtId="0" fontId="0" fillId="36" borderId="0" xfId="0" applyFont="1" applyFill="1" applyBorder="1" applyAlignment="1">
      <alignment/>
    </xf>
    <xf numFmtId="49" fontId="3" fillId="36" borderId="0" xfId="0" applyNumberFormat="1" applyFont="1" applyFill="1" applyBorder="1" applyAlignment="1" quotePrefix="1">
      <alignment horizontal="left" vertical="center" wrapText="1"/>
    </xf>
    <xf numFmtId="49" fontId="0" fillId="36" borderId="10" xfId="0" applyNumberFormat="1" applyFont="1" applyFill="1" applyBorder="1" applyAlignment="1">
      <alignment/>
    </xf>
    <xf numFmtId="49" fontId="74" fillId="36" borderId="0" xfId="0" applyNumberFormat="1" applyFont="1" applyFill="1" applyBorder="1" applyAlignment="1">
      <alignment/>
    </xf>
    <xf numFmtId="49" fontId="19" fillId="36" borderId="0" xfId="0" applyNumberFormat="1" applyFont="1" applyFill="1" applyBorder="1" applyAlignment="1" applyProtection="1">
      <alignment vertical="center"/>
      <protection/>
    </xf>
    <xf numFmtId="49" fontId="75" fillId="36" borderId="0" xfId="0" applyNumberFormat="1" applyFont="1" applyFill="1" applyBorder="1" applyAlignment="1" quotePrefix="1">
      <alignment horizontal="left" wrapText="1"/>
    </xf>
    <xf numFmtId="49" fontId="3" fillId="36" borderId="0" xfId="0" applyNumberFormat="1" applyFont="1" applyFill="1" applyBorder="1" applyAlignment="1" applyProtection="1" quotePrefix="1">
      <alignment vertical="center"/>
      <protection/>
    </xf>
    <xf numFmtId="49" fontId="3" fillId="36" borderId="0" xfId="0" applyNumberFormat="1" applyFont="1" applyFill="1" applyBorder="1" applyAlignment="1">
      <alignment/>
    </xf>
    <xf numFmtId="49" fontId="19" fillId="36" borderId="0" xfId="0" applyNumberFormat="1" applyFont="1" applyFill="1" applyBorder="1" applyAlignment="1">
      <alignment/>
    </xf>
    <xf numFmtId="49" fontId="3" fillId="36" borderId="0" xfId="0" applyNumberFormat="1" applyFont="1" applyFill="1" applyBorder="1" applyAlignment="1" applyProtection="1">
      <alignment horizontal="left" vertical="center" wrapText="1"/>
      <protection/>
    </xf>
    <xf numFmtId="49" fontId="0" fillId="36" borderId="0" xfId="0" applyNumberFormat="1" applyFont="1" applyFill="1" applyBorder="1" applyAlignment="1">
      <alignment/>
    </xf>
    <xf numFmtId="49" fontId="3" fillId="36" borderId="0" xfId="0" applyNumberFormat="1" applyFont="1" applyFill="1" applyBorder="1" applyAlignment="1" applyProtection="1" quotePrefix="1">
      <alignment vertical="center" wrapText="1"/>
      <protection/>
    </xf>
    <xf numFmtId="49" fontId="3" fillId="36" borderId="0" xfId="0" applyNumberFormat="1" applyFont="1" applyFill="1" applyBorder="1" applyAlignment="1" applyProtection="1" quotePrefix="1">
      <alignment horizontal="left" vertical="center" wrapText="1"/>
      <protection/>
    </xf>
    <xf numFmtId="49" fontId="3" fillId="36" borderId="0" xfId="0" applyNumberFormat="1" applyFont="1" applyFill="1" applyBorder="1" applyAlignment="1" applyProtection="1">
      <alignment horizontal="left" vertical="center" wrapText="1" indent="6"/>
      <protection/>
    </xf>
    <xf numFmtId="49" fontId="21" fillId="36" borderId="0" xfId="0" applyNumberFormat="1" applyFont="1" applyFill="1" applyBorder="1" applyAlignment="1" applyProtection="1">
      <alignment horizontal="left" vertical="center"/>
      <protection/>
    </xf>
    <xf numFmtId="49" fontId="76" fillId="37" borderId="0" xfId="0" applyNumberFormat="1" applyFont="1" applyFill="1" applyBorder="1" applyAlignment="1" applyProtection="1">
      <alignment vertical="center"/>
      <protection/>
    </xf>
    <xf numFmtId="49" fontId="76" fillId="37" borderId="0" xfId="0" applyNumberFormat="1" applyFont="1" applyFill="1" applyBorder="1" applyAlignment="1">
      <alignment/>
    </xf>
    <xf numFmtId="49" fontId="3" fillId="36" borderId="0" xfId="0" applyNumberFormat="1" applyFont="1" applyFill="1" applyBorder="1" applyAlignment="1" applyProtection="1">
      <alignment vertical="center"/>
      <protection/>
    </xf>
    <xf numFmtId="49" fontId="3" fillId="36" borderId="0" xfId="0" applyNumberFormat="1" applyFont="1" applyFill="1" applyBorder="1" applyAlignment="1" applyProtection="1">
      <alignment horizontal="left" vertical="center" indent="2"/>
      <protection/>
    </xf>
    <xf numFmtId="49" fontId="2" fillId="36" borderId="0" xfId="0" applyNumberFormat="1" applyFont="1" applyFill="1" applyBorder="1" applyAlignment="1" applyProtection="1">
      <alignment vertical="center"/>
      <protection/>
    </xf>
    <xf numFmtId="49" fontId="75" fillId="36" borderId="10" xfId="0" applyNumberFormat="1" applyFont="1" applyFill="1" applyBorder="1" applyAlignment="1">
      <alignment/>
    </xf>
    <xf numFmtId="49" fontId="75" fillId="36" borderId="0" xfId="0" applyNumberFormat="1" applyFont="1" applyFill="1" applyBorder="1" applyAlignment="1">
      <alignment/>
    </xf>
    <xf numFmtId="49" fontId="75" fillId="36" borderId="0" xfId="0" applyNumberFormat="1" applyFont="1" applyFill="1" applyBorder="1" applyAlignment="1" quotePrefix="1">
      <alignment/>
    </xf>
    <xf numFmtId="49" fontId="75" fillId="36" borderId="0" xfId="0" applyNumberFormat="1" applyFont="1" applyFill="1" applyBorder="1" applyAlignment="1">
      <alignment horizontal="left" wrapText="1"/>
    </xf>
    <xf numFmtId="0" fontId="75" fillId="36" borderId="0" xfId="0" applyFont="1" applyFill="1" applyBorder="1" applyAlignment="1">
      <alignment/>
    </xf>
    <xf numFmtId="0" fontId="0" fillId="36" borderId="12" xfId="0" applyFont="1" applyFill="1" applyBorder="1" applyAlignment="1">
      <alignment/>
    </xf>
    <xf numFmtId="49" fontId="3" fillId="36" borderId="0" xfId="0" applyNumberFormat="1" applyFont="1" applyFill="1" applyBorder="1" applyAlignment="1" applyProtection="1" quotePrefix="1">
      <alignment horizontal="left" vertical="center"/>
      <protection/>
    </xf>
    <xf numFmtId="0" fontId="0" fillId="36" borderId="38" xfId="0" applyFont="1" applyFill="1" applyBorder="1" applyAlignment="1">
      <alignment/>
    </xf>
    <xf numFmtId="0" fontId="0" fillId="26" borderId="11" xfId="0" applyFill="1" applyBorder="1" applyAlignment="1">
      <alignment/>
    </xf>
    <xf numFmtId="0" fontId="0" fillId="36" borderId="10" xfId="0" applyFont="1" applyFill="1" applyBorder="1" applyAlignment="1">
      <alignment/>
    </xf>
    <xf numFmtId="49" fontId="74" fillId="36" borderId="10" xfId="0" applyNumberFormat="1" applyFont="1" applyFill="1" applyBorder="1" applyAlignment="1">
      <alignment/>
    </xf>
    <xf numFmtId="0" fontId="0" fillId="36" borderId="39" xfId="0" applyFont="1" applyFill="1" applyBorder="1" applyAlignment="1">
      <alignment/>
    </xf>
    <xf numFmtId="0" fontId="0" fillId="26" borderId="31" xfId="0" applyFill="1" applyBorder="1" applyAlignment="1">
      <alignment/>
    </xf>
    <xf numFmtId="0" fontId="3" fillId="34" borderId="13" xfId="0" applyFont="1" applyFill="1" applyBorder="1" applyAlignment="1">
      <alignment horizontal="center" vertical="center" wrapText="1"/>
    </xf>
    <xf numFmtId="0" fontId="3" fillId="34" borderId="38" xfId="53" applyFont="1" applyFill="1" applyBorder="1">
      <alignment/>
      <protection/>
    </xf>
    <xf numFmtId="0" fontId="3" fillId="34" borderId="36" xfId="53" applyFont="1" applyFill="1" applyBorder="1">
      <alignment/>
      <protection/>
    </xf>
    <xf numFmtId="0" fontId="7" fillId="34" borderId="36" xfId="53" applyFont="1" applyFill="1" applyBorder="1">
      <alignment/>
      <protection/>
    </xf>
    <xf numFmtId="0" fontId="3" fillId="34" borderId="37" xfId="53" applyFont="1" applyFill="1" applyBorder="1">
      <alignment/>
      <protection/>
    </xf>
    <xf numFmtId="0" fontId="3" fillId="33" borderId="0" xfId="53" applyFont="1" applyFill="1">
      <alignment/>
      <protection/>
    </xf>
    <xf numFmtId="0" fontId="3" fillId="34" borderId="10" xfId="53" applyFont="1" applyFill="1" applyBorder="1">
      <alignment/>
      <protection/>
    </xf>
    <xf numFmtId="0" fontId="3" fillId="34" borderId="11" xfId="53" applyFont="1" applyFill="1" applyBorder="1">
      <alignment/>
      <protection/>
    </xf>
    <xf numFmtId="3" fontId="3" fillId="30" borderId="13" xfId="0" applyNumberFormat="1" applyFont="1" applyFill="1" applyBorder="1" applyAlignment="1" applyProtection="1">
      <alignment horizontal="center" vertical="center" wrapText="1"/>
      <protection locked="0"/>
    </xf>
    <xf numFmtId="3" fontId="3" fillId="30" borderId="13" xfId="0" applyNumberFormat="1" applyFont="1" applyFill="1" applyBorder="1" applyAlignment="1" applyProtection="1">
      <alignment horizontal="right" vertical="center" indent="1"/>
      <protection locked="0"/>
    </xf>
    <xf numFmtId="0" fontId="2" fillId="34" borderId="10" xfId="53" applyFont="1" applyFill="1" applyBorder="1" applyAlignment="1">
      <alignment vertical="center"/>
      <protection/>
    </xf>
    <xf numFmtId="0" fontId="2" fillId="34" borderId="11" xfId="53" applyFont="1" applyFill="1" applyBorder="1" applyAlignment="1">
      <alignment vertical="center"/>
      <protection/>
    </xf>
    <xf numFmtId="0" fontId="3" fillId="34" borderId="10" xfId="52" applyFont="1" applyFill="1" applyBorder="1" applyAlignment="1">
      <alignment vertical="center"/>
      <protection/>
    </xf>
    <xf numFmtId="0" fontId="3" fillId="34" borderId="11" xfId="53" applyFont="1" applyFill="1" applyBorder="1" applyAlignment="1">
      <alignment vertical="center"/>
      <protection/>
    </xf>
    <xf numFmtId="0" fontId="3" fillId="33" borderId="0" xfId="53" applyFont="1" applyFill="1" applyAlignment="1">
      <alignment vertical="center"/>
      <protection/>
    </xf>
    <xf numFmtId="0" fontId="2" fillId="34" borderId="10" xfId="52" applyFont="1" applyFill="1" applyBorder="1" applyAlignment="1">
      <alignment horizontal="center" vertical="center" wrapText="1"/>
      <protection/>
    </xf>
    <xf numFmtId="0" fontId="2" fillId="34" borderId="10" xfId="52" applyFont="1" applyFill="1" applyBorder="1" applyAlignment="1">
      <alignment vertical="center"/>
      <protection/>
    </xf>
    <xf numFmtId="0" fontId="3" fillId="34" borderId="27" xfId="52" applyFont="1" applyFill="1" applyBorder="1" applyAlignment="1">
      <alignment vertical="center"/>
      <protection/>
    </xf>
    <xf numFmtId="3" fontId="3" fillId="30" borderId="24" xfId="52" applyNumberFormat="1" applyFont="1" applyFill="1" applyBorder="1" applyAlignment="1" applyProtection="1">
      <alignment vertical="center"/>
      <protection locked="0"/>
    </xf>
    <xf numFmtId="3" fontId="3" fillId="30" borderId="32" xfId="52" applyNumberFormat="1" applyFont="1" applyFill="1" applyBorder="1" applyAlignment="1" applyProtection="1">
      <alignment vertical="center"/>
      <protection locked="0"/>
    </xf>
    <xf numFmtId="3" fontId="3" fillId="30" borderId="19" xfId="52" applyNumberFormat="1" applyFont="1" applyFill="1" applyBorder="1" applyAlignment="1" applyProtection="1">
      <alignment vertical="center"/>
      <protection locked="0"/>
    </xf>
    <xf numFmtId="0" fontId="3" fillId="34" borderId="28" xfId="52" applyFont="1" applyFill="1" applyBorder="1" applyAlignment="1">
      <alignment vertical="center"/>
      <protection/>
    </xf>
    <xf numFmtId="3" fontId="3" fillId="30" borderId="13" xfId="52" applyNumberFormat="1" applyFont="1" applyFill="1" applyBorder="1" applyAlignment="1" applyProtection="1">
      <alignment vertical="center"/>
      <protection locked="0"/>
    </xf>
    <xf numFmtId="3" fontId="3" fillId="30" borderId="33" xfId="52" applyNumberFormat="1" applyFont="1" applyFill="1" applyBorder="1" applyAlignment="1" applyProtection="1">
      <alignment vertical="center"/>
      <protection locked="0"/>
    </xf>
    <xf numFmtId="3" fontId="3" fillId="30" borderId="20" xfId="52" applyNumberFormat="1" applyFont="1" applyFill="1" applyBorder="1" applyAlignment="1" applyProtection="1">
      <alignment vertical="center"/>
      <protection locked="0"/>
    </xf>
    <xf numFmtId="3" fontId="3" fillId="34" borderId="28" xfId="52" applyNumberFormat="1" applyFont="1" applyFill="1" applyBorder="1" applyAlignment="1">
      <alignment vertical="center"/>
      <protection/>
    </xf>
    <xf numFmtId="3" fontId="3" fillId="34" borderId="61" xfId="52" applyNumberFormat="1" applyFont="1" applyFill="1" applyBorder="1" applyAlignment="1">
      <alignment vertical="center"/>
      <protection/>
    </xf>
    <xf numFmtId="3" fontId="3" fillId="30" borderId="16" xfId="52" applyNumberFormat="1" applyFont="1" applyFill="1" applyBorder="1" applyAlignment="1" applyProtection="1">
      <alignment vertical="center"/>
      <protection locked="0"/>
    </xf>
    <xf numFmtId="3" fontId="3" fillId="30" borderId="44" xfId="52" applyNumberFormat="1" applyFont="1" applyFill="1" applyBorder="1" applyAlignment="1" applyProtection="1">
      <alignment vertical="center"/>
      <protection locked="0"/>
    </xf>
    <xf numFmtId="3" fontId="3" fillId="30" borderId="45" xfId="52" applyNumberFormat="1" applyFont="1" applyFill="1" applyBorder="1" applyAlignment="1" applyProtection="1">
      <alignment vertical="center"/>
      <protection locked="0"/>
    </xf>
    <xf numFmtId="3" fontId="3" fillId="30" borderId="43" xfId="52" applyNumberFormat="1" applyFont="1" applyFill="1" applyBorder="1" applyAlignment="1" applyProtection="1">
      <alignment vertical="center"/>
      <protection locked="0"/>
    </xf>
    <xf numFmtId="3" fontId="3" fillId="30" borderId="42" xfId="52" applyNumberFormat="1" applyFont="1" applyFill="1" applyBorder="1" applyAlignment="1" applyProtection="1">
      <alignment vertical="center"/>
      <protection locked="0"/>
    </xf>
    <xf numFmtId="0" fontId="2" fillId="34" borderId="58" xfId="52" applyFont="1" applyFill="1" applyBorder="1" applyAlignment="1">
      <alignment vertical="center"/>
      <protection/>
    </xf>
    <xf numFmtId="3" fontId="3" fillId="34" borderId="55" xfId="52" applyNumberFormat="1" applyFont="1" applyFill="1" applyBorder="1" applyAlignment="1">
      <alignment vertical="center"/>
      <protection/>
    </xf>
    <xf numFmtId="3" fontId="3" fillId="34" borderId="66" xfId="52" applyNumberFormat="1" applyFont="1" applyFill="1" applyBorder="1" applyAlignment="1">
      <alignment vertical="center"/>
      <protection/>
    </xf>
    <xf numFmtId="3" fontId="3" fillId="34" borderId="56" xfId="52" applyNumberFormat="1" applyFont="1" applyFill="1" applyBorder="1" applyAlignment="1">
      <alignment vertical="center"/>
      <protection/>
    </xf>
    <xf numFmtId="3" fontId="3" fillId="34" borderId="58" xfId="52" applyNumberFormat="1" applyFont="1" applyFill="1" applyBorder="1" applyAlignment="1">
      <alignment vertical="center"/>
      <protection/>
    </xf>
    <xf numFmtId="0" fontId="3" fillId="34" borderId="39" xfId="53" applyFont="1" applyFill="1" applyBorder="1">
      <alignment/>
      <protection/>
    </xf>
    <xf numFmtId="0" fontId="3" fillId="34" borderId="12" xfId="53" applyFont="1" applyFill="1" applyBorder="1">
      <alignment/>
      <protection/>
    </xf>
    <xf numFmtId="0" fontId="7" fillId="34" borderId="12" xfId="53" applyFont="1" applyFill="1" applyBorder="1">
      <alignment/>
      <protection/>
    </xf>
    <xf numFmtId="0" fontId="3" fillId="34" borderId="31" xfId="53" applyFont="1" applyFill="1" applyBorder="1">
      <alignment/>
      <protection/>
    </xf>
    <xf numFmtId="0" fontId="7" fillId="33" borderId="0" xfId="53" applyFont="1" applyFill="1">
      <alignment/>
      <protection/>
    </xf>
    <xf numFmtId="0" fontId="8" fillId="34" borderId="0" xfId="53" applyFont="1" applyFill="1" applyAlignment="1">
      <alignment horizontal="left" vertical="center"/>
      <protection/>
    </xf>
    <xf numFmtId="3" fontId="3" fillId="30" borderId="50" xfId="52" applyNumberFormat="1" applyFont="1" applyFill="1" applyBorder="1" applyAlignment="1" applyProtection="1">
      <alignment vertical="center"/>
      <protection locked="0"/>
    </xf>
    <xf numFmtId="3" fontId="3" fillId="30" borderId="51" xfId="52" applyNumberFormat="1" applyFont="1" applyFill="1" applyBorder="1" applyAlignment="1" applyProtection="1">
      <alignment vertical="center"/>
      <protection locked="0"/>
    </xf>
    <xf numFmtId="3" fontId="3" fillId="30" borderId="52" xfId="52" applyNumberFormat="1" applyFont="1" applyFill="1" applyBorder="1" applyAlignment="1" applyProtection="1">
      <alignment vertical="center"/>
      <protection locked="0"/>
    </xf>
    <xf numFmtId="0" fontId="2" fillId="34" borderId="45" xfId="52" applyFont="1" applyFill="1" applyBorder="1" applyAlignment="1">
      <alignment horizontal="center" vertical="center" wrapText="1"/>
      <protection/>
    </xf>
    <xf numFmtId="0" fontId="2" fillId="34" borderId="61" xfId="52" applyFont="1" applyFill="1" applyBorder="1" applyAlignment="1">
      <alignment horizontal="center" vertical="center" wrapText="1"/>
      <protection/>
    </xf>
    <xf numFmtId="0" fontId="2" fillId="34" borderId="16" xfId="52" applyFont="1" applyFill="1" applyBorder="1" applyAlignment="1">
      <alignment horizontal="center" vertical="center" wrapText="1"/>
      <protection/>
    </xf>
    <xf numFmtId="0" fontId="11" fillId="34" borderId="0" xfId="51" applyFont="1" applyFill="1" applyAlignment="1">
      <alignment horizontal="left" vertical="center"/>
      <protection/>
    </xf>
    <xf numFmtId="0" fontId="3" fillId="34" borderId="0" xfId="53" applyFont="1" applyFill="1">
      <alignment/>
      <protection/>
    </xf>
    <xf numFmtId="0" fontId="7" fillId="34" borderId="0" xfId="53" applyFont="1" applyFill="1">
      <alignment/>
      <protection/>
    </xf>
    <xf numFmtId="168" fontId="11" fillId="34" borderId="0" xfId="51" applyNumberFormat="1" applyFont="1" applyFill="1" applyAlignment="1">
      <alignment horizontal="left" vertical="center"/>
      <protection/>
    </xf>
    <xf numFmtId="0" fontId="2" fillId="34" borderId="0" xfId="0" applyFont="1" applyFill="1" applyAlignment="1">
      <alignment horizontal="left" vertical="center"/>
    </xf>
    <xf numFmtId="0" fontId="2" fillId="33" borderId="0" xfId="53" applyFont="1" applyFill="1" applyAlignment="1">
      <alignment vertical="center"/>
      <protection/>
    </xf>
    <xf numFmtId="0" fontId="2" fillId="34" borderId="0" xfId="52" applyFont="1" applyFill="1" applyAlignment="1">
      <alignment vertical="center"/>
      <protection/>
    </xf>
    <xf numFmtId="49" fontId="3" fillId="34" borderId="0" xfId="52" applyNumberFormat="1" applyFont="1" applyFill="1" applyAlignment="1">
      <alignment horizontal="center" vertical="center"/>
      <protection/>
    </xf>
    <xf numFmtId="0" fontId="3" fillId="34" borderId="0" xfId="53" applyFont="1" applyFill="1" applyAlignment="1">
      <alignment vertical="center"/>
      <protection/>
    </xf>
    <xf numFmtId="0" fontId="7" fillId="34" borderId="0" xfId="53" applyFont="1" applyFill="1" applyAlignment="1">
      <alignment vertical="center"/>
      <protection/>
    </xf>
    <xf numFmtId="0" fontId="2" fillId="34" borderId="0" xfId="52" applyFont="1" applyFill="1" applyAlignment="1">
      <alignment horizontal="center" vertical="center" wrapText="1"/>
      <protection/>
    </xf>
    <xf numFmtId="0" fontId="3" fillId="34" borderId="0" xfId="52" applyFont="1" applyFill="1" applyAlignment="1">
      <alignment vertical="center"/>
      <protection/>
    </xf>
    <xf numFmtId="3" fontId="7" fillId="34" borderId="0" xfId="52" applyNumberFormat="1" applyFont="1" applyFill="1" applyAlignment="1">
      <alignment vertical="center"/>
      <protection/>
    </xf>
    <xf numFmtId="3" fontId="3" fillId="34" borderId="0" xfId="52" applyNumberFormat="1" applyFont="1" applyFill="1" applyAlignment="1">
      <alignment vertical="center"/>
      <protection/>
    </xf>
    <xf numFmtId="0" fontId="7" fillId="34" borderId="0" xfId="52" applyFont="1" applyFill="1" applyAlignment="1">
      <alignment vertical="center"/>
      <protection/>
    </xf>
    <xf numFmtId="0" fontId="2" fillId="34" borderId="0" xfId="53" applyFont="1" applyFill="1" applyAlignment="1">
      <alignment horizontal="left" vertical="center" wrapText="1"/>
      <protection/>
    </xf>
    <xf numFmtId="0" fontId="10" fillId="35" borderId="0" xfId="53" applyFont="1" applyFill="1" applyAlignment="1">
      <alignment horizontal="center" vertical="center" wrapText="1"/>
      <protection/>
    </xf>
    <xf numFmtId="0" fontId="2" fillId="34" borderId="0" xfId="52" applyFont="1" applyFill="1" applyAlignment="1">
      <alignment vertical="center" wrapText="1"/>
      <protection/>
    </xf>
    <xf numFmtId="0" fontId="2" fillId="34" borderId="29" xfId="52" applyFont="1" applyFill="1" applyBorder="1" applyAlignment="1" quotePrefix="1">
      <alignment vertical="center"/>
      <protection/>
    </xf>
    <xf numFmtId="4" fontId="8" fillId="30" borderId="65" xfId="0" applyNumberFormat="1" applyFont="1" applyFill="1" applyBorder="1" applyAlignment="1" applyProtection="1">
      <alignment vertical="center" wrapText="1"/>
      <protection locked="0"/>
    </xf>
    <xf numFmtId="4" fontId="8" fillId="30" borderId="73" xfId="0" applyNumberFormat="1" applyFont="1" applyFill="1" applyBorder="1" applyAlignment="1" applyProtection="1">
      <alignment vertical="center" wrapText="1"/>
      <protection locked="0"/>
    </xf>
    <xf numFmtId="4" fontId="8" fillId="30" borderId="65" xfId="0" applyNumberFormat="1" applyFont="1" applyFill="1" applyBorder="1" applyAlignment="1" applyProtection="1">
      <alignment vertical="center" wrapText="1"/>
      <protection locked="0"/>
    </xf>
    <xf numFmtId="4" fontId="8" fillId="30" borderId="73" xfId="0" applyNumberFormat="1" applyFont="1" applyFill="1" applyBorder="1" applyAlignment="1" applyProtection="1">
      <alignment vertical="center" wrapText="1"/>
      <protection locked="0"/>
    </xf>
    <xf numFmtId="0" fontId="3" fillId="34" borderId="63" xfId="0" applyNumberFormat="1" applyFont="1" applyFill="1" applyBorder="1" applyAlignment="1">
      <alignment horizontal="center" vertical="center" wrapText="1"/>
    </xf>
    <xf numFmtId="0" fontId="3" fillId="34" borderId="34" xfId="0" applyNumberFormat="1" applyFont="1" applyFill="1" applyBorder="1" applyAlignment="1">
      <alignment horizontal="center" vertical="center" wrapText="1"/>
    </xf>
    <xf numFmtId="0" fontId="3" fillId="34" borderId="60" xfId="0" applyNumberFormat="1" applyFont="1" applyFill="1" applyBorder="1" applyAlignment="1">
      <alignment horizontal="center" vertical="center" wrapText="1"/>
    </xf>
    <xf numFmtId="0" fontId="3" fillId="34" borderId="43" xfId="0" applyNumberFormat="1" applyFont="1" applyFill="1" applyBorder="1" applyAlignment="1">
      <alignment horizontal="center" vertical="center" wrapText="1"/>
    </xf>
    <xf numFmtId="0" fontId="3" fillId="34" borderId="61" xfId="0" applyNumberFormat="1" applyFont="1" applyFill="1" applyBorder="1" applyAlignment="1">
      <alignment horizontal="center" vertical="center" wrapText="1"/>
    </xf>
    <xf numFmtId="0" fontId="3" fillId="34" borderId="16" xfId="0" applyNumberFormat="1" applyFont="1" applyFill="1" applyBorder="1" applyAlignment="1">
      <alignment horizontal="center" vertical="center" wrapText="1"/>
    </xf>
    <xf numFmtId="0" fontId="3" fillId="34" borderId="43" xfId="0" applyNumberFormat="1" applyFont="1" applyFill="1" applyBorder="1" applyAlignment="1">
      <alignment horizontal="center" vertical="center" wrapText="1"/>
    </xf>
    <xf numFmtId="0" fontId="3" fillId="34" borderId="34" xfId="0" applyNumberFormat="1" applyFont="1" applyFill="1" applyBorder="1" applyAlignment="1">
      <alignment horizontal="center" vertical="center" wrapText="1"/>
    </xf>
    <xf numFmtId="0" fontId="3" fillId="34" borderId="60" xfId="0" applyNumberFormat="1" applyFont="1" applyFill="1" applyBorder="1" applyAlignment="1">
      <alignment horizontal="center" vertical="center" wrapText="1"/>
    </xf>
    <xf numFmtId="0" fontId="3" fillId="34" borderId="63" xfId="0" applyNumberFormat="1" applyFont="1" applyFill="1" applyBorder="1" applyAlignment="1">
      <alignment horizontal="center" vertical="center" wrapText="1"/>
    </xf>
    <xf numFmtId="0" fontId="8" fillId="0" borderId="0" xfId="0" applyFont="1" applyFill="1" applyAlignment="1">
      <alignment/>
    </xf>
    <xf numFmtId="0" fontId="8" fillId="0" borderId="0" xfId="0" applyFont="1" applyFill="1" applyAlignment="1">
      <alignment vertical="center"/>
    </xf>
    <xf numFmtId="41" fontId="77" fillId="34" borderId="0" xfId="0" applyNumberFormat="1" applyFont="1" applyFill="1" applyBorder="1" applyAlignment="1">
      <alignment/>
    </xf>
    <xf numFmtId="41" fontId="69" fillId="34" borderId="0" xfId="0" applyNumberFormat="1" applyFont="1" applyFill="1" applyBorder="1" applyAlignment="1">
      <alignment/>
    </xf>
    <xf numFmtId="0" fontId="69" fillId="34" borderId="0" xfId="52" applyFont="1" applyFill="1" applyBorder="1">
      <alignment/>
      <protection/>
    </xf>
    <xf numFmtId="0" fontId="69" fillId="34" borderId="0" xfId="53" applyFont="1" applyFill="1">
      <alignment/>
      <protection/>
    </xf>
    <xf numFmtId="41" fontId="69" fillId="34" borderId="0" xfId="0" applyNumberFormat="1" applyFont="1" applyFill="1" applyBorder="1" applyAlignment="1">
      <alignment horizontal="left" vertical="center"/>
    </xf>
    <xf numFmtId="0" fontId="69" fillId="34" borderId="36" xfId="0" applyFont="1" applyFill="1" applyBorder="1" applyAlignment="1" applyProtection="1">
      <alignment/>
      <protection/>
    </xf>
    <xf numFmtId="41" fontId="2" fillId="34" borderId="29" xfId="0" applyNumberFormat="1" applyFont="1" applyFill="1" applyBorder="1" applyAlignment="1">
      <alignment horizontal="left" vertical="center"/>
    </xf>
    <xf numFmtId="10" fontId="69" fillId="34" borderId="0" xfId="55" applyNumberFormat="1" applyFont="1" applyFill="1" applyBorder="1" applyAlignment="1">
      <alignment vertical="center"/>
    </xf>
    <xf numFmtId="0" fontId="69" fillId="34" borderId="0" xfId="52" applyFont="1" applyFill="1" applyBorder="1" applyAlignment="1">
      <alignment horizontal="center" vertical="top" wrapText="1"/>
      <protection/>
    </xf>
    <xf numFmtId="0" fontId="69" fillId="34" borderId="0" xfId="52" applyNumberFormat="1" applyFont="1" applyFill="1" applyAlignment="1">
      <alignment horizontal="center" vertical="center" wrapText="1"/>
      <protection/>
    </xf>
    <xf numFmtId="0" fontId="69" fillId="34" borderId="10" xfId="53" applyFont="1" applyFill="1" applyBorder="1" applyAlignment="1">
      <alignment vertical="center"/>
      <protection/>
    </xf>
    <xf numFmtId="0" fontId="69" fillId="34" borderId="0" xfId="52" applyFont="1" applyFill="1" applyAlignment="1">
      <alignment vertical="center"/>
      <protection/>
    </xf>
    <xf numFmtId="0" fontId="54" fillId="36" borderId="36" xfId="0" applyFont="1" applyFill="1" applyBorder="1" applyAlignment="1">
      <alignment/>
    </xf>
    <xf numFmtId="49" fontId="3" fillId="36" borderId="0" xfId="0" applyNumberFormat="1" applyFont="1" applyFill="1" applyBorder="1" applyAlignment="1" applyProtection="1">
      <alignment horizontal="left" vertical="center" wrapText="1" indent="2"/>
      <protection/>
    </xf>
    <xf numFmtId="49" fontId="3" fillId="36" borderId="0" xfId="0" applyNumberFormat="1" applyFont="1" applyFill="1" applyBorder="1" applyAlignment="1" applyProtection="1">
      <alignment horizontal="left" vertical="center" wrapText="1"/>
      <protection/>
    </xf>
    <xf numFmtId="49" fontId="3" fillId="36" borderId="0" xfId="0" applyNumberFormat="1" applyFont="1" applyFill="1" applyBorder="1" applyAlignment="1" quotePrefix="1">
      <alignment horizontal="left" wrapText="1"/>
    </xf>
    <xf numFmtId="0" fontId="3" fillId="36" borderId="0" xfId="0" applyFont="1" applyFill="1" applyBorder="1" applyAlignment="1" quotePrefix="1">
      <alignment horizontal="left" wrapText="1"/>
    </xf>
    <xf numFmtId="49" fontId="3" fillId="36" borderId="0" xfId="0" applyNumberFormat="1" applyFont="1" applyFill="1" applyBorder="1" applyAlignment="1" quotePrefix="1">
      <alignment horizontal="left" vertical="center" wrapText="1"/>
    </xf>
    <xf numFmtId="49" fontId="3" fillId="36" borderId="0" xfId="0" applyNumberFormat="1" applyFont="1" applyFill="1" applyBorder="1" applyAlignment="1" applyProtection="1">
      <alignment horizontal="left" vertical="center" wrapText="1" indent="6"/>
      <protection/>
    </xf>
    <xf numFmtId="0" fontId="78" fillId="37" borderId="0" xfId="0" applyFont="1" applyFill="1" applyBorder="1" applyAlignment="1" applyProtection="1">
      <alignment horizontal="center" vertical="center" wrapText="1"/>
      <protection/>
    </xf>
    <xf numFmtId="0" fontId="52" fillId="34" borderId="0" xfId="0" applyFont="1" applyFill="1" applyBorder="1" applyAlignment="1" quotePrefix="1">
      <alignment horizontal="left" wrapText="1"/>
    </xf>
    <xf numFmtId="49" fontId="3" fillId="36" borderId="0" xfId="0" applyNumberFormat="1" applyFont="1" applyFill="1" applyBorder="1" applyAlignment="1" applyProtection="1">
      <alignment horizontal="left" vertical="center" wrapText="1" indent="6"/>
      <protection/>
    </xf>
    <xf numFmtId="49" fontId="75" fillId="36" borderId="0" xfId="0" applyNumberFormat="1" applyFont="1" applyFill="1" applyBorder="1" applyAlignment="1">
      <alignment horizontal="left" wrapText="1"/>
    </xf>
    <xf numFmtId="49" fontId="3" fillId="36" borderId="0" xfId="0" applyNumberFormat="1" applyFont="1" applyFill="1" applyBorder="1" applyAlignment="1">
      <alignment horizontal="left" wrapText="1"/>
    </xf>
    <xf numFmtId="0" fontId="68" fillId="35" borderId="0" xfId="0" applyFont="1" applyFill="1" applyBorder="1" applyAlignment="1" applyProtection="1">
      <alignment horizontal="left" vertical="center"/>
      <protection/>
    </xf>
    <xf numFmtId="0" fontId="52" fillId="34" borderId="0" xfId="0" applyFont="1" applyFill="1" applyBorder="1" applyAlignment="1" quotePrefix="1">
      <alignment wrapText="1"/>
    </xf>
    <xf numFmtId="49" fontId="79" fillId="36" borderId="0" xfId="0" applyNumberFormat="1" applyFont="1" applyFill="1" applyBorder="1" applyAlignment="1">
      <alignment horizontal="left" wrapText="1"/>
    </xf>
    <xf numFmtId="49" fontId="3" fillId="36" borderId="0" xfId="0" applyNumberFormat="1" applyFont="1" applyFill="1" applyBorder="1" applyAlignment="1" applyProtection="1" quotePrefix="1">
      <alignment horizontal="left" vertical="center" wrapText="1"/>
      <protection/>
    </xf>
    <xf numFmtId="49" fontId="3" fillId="36" borderId="0" xfId="0" applyNumberFormat="1" applyFont="1" applyFill="1" applyBorder="1" applyAlignment="1" applyProtection="1" quotePrefix="1">
      <alignment vertical="center" wrapText="1"/>
      <protection/>
    </xf>
    <xf numFmtId="49" fontId="75" fillId="36" borderId="0" xfId="0" applyNumberFormat="1" applyFont="1" applyFill="1" applyBorder="1" applyAlignment="1" quotePrefix="1">
      <alignment horizontal="left" wrapText="1"/>
    </xf>
    <xf numFmtId="0" fontId="52" fillId="34" borderId="0" xfId="0" applyFont="1" applyFill="1" applyBorder="1" applyAlignment="1">
      <alignment horizontal="left" vertical="center" wrapText="1"/>
    </xf>
    <xf numFmtId="49" fontId="76" fillId="37" borderId="0" xfId="0" applyNumberFormat="1" applyFont="1" applyFill="1" applyBorder="1" applyAlignment="1" applyProtection="1">
      <alignment horizontal="left" vertical="center"/>
      <protection/>
    </xf>
    <xf numFmtId="0" fontId="71" fillId="35" borderId="0" xfId="0" applyFont="1" applyFill="1" applyBorder="1" applyAlignment="1" applyProtection="1">
      <alignment horizontal="center" vertical="center" wrapText="1"/>
      <protection/>
    </xf>
    <xf numFmtId="167" fontId="3" fillId="30" borderId="13" xfId="0" applyNumberFormat="1" applyFont="1" applyFill="1" applyBorder="1" applyAlignment="1" applyProtection="1">
      <alignment vertical="center"/>
      <protection locked="0"/>
    </xf>
    <xf numFmtId="0" fontId="3" fillId="30" borderId="33" xfId="0" applyFont="1" applyFill="1" applyBorder="1" applyAlignment="1" applyProtection="1">
      <alignment vertical="center"/>
      <protection locked="0"/>
    </xf>
    <xf numFmtId="0" fontId="3" fillId="30" borderId="72" xfId="0" applyFont="1" applyFill="1" applyBorder="1" applyAlignment="1" applyProtection="1">
      <alignment vertical="center"/>
      <protection locked="0"/>
    </xf>
    <xf numFmtId="0" fontId="2" fillId="34" borderId="38" xfId="0" applyFont="1" applyFill="1" applyBorder="1" applyAlignment="1" applyProtection="1">
      <alignment horizontal="center" vertical="center"/>
      <protection/>
    </xf>
    <xf numFmtId="0" fontId="2" fillId="34" borderId="37" xfId="0" applyFont="1" applyFill="1" applyBorder="1" applyAlignment="1" applyProtection="1">
      <alignment horizontal="center" vertical="center"/>
      <protection/>
    </xf>
    <xf numFmtId="0" fontId="72" fillId="35" borderId="0" xfId="0" applyFont="1" applyFill="1" applyBorder="1" applyAlignment="1" applyProtection="1">
      <alignment horizontal="center" vertical="center" wrapText="1"/>
      <protection/>
    </xf>
    <xf numFmtId="0" fontId="3" fillId="30" borderId="40" xfId="0" applyFont="1" applyFill="1" applyBorder="1" applyAlignment="1" applyProtection="1">
      <alignment vertical="center"/>
      <protection locked="0"/>
    </xf>
    <xf numFmtId="0" fontId="3" fillId="30" borderId="13" xfId="0" applyFont="1" applyFill="1" applyBorder="1" applyAlignment="1" applyProtection="1">
      <alignment vertical="center"/>
      <protection locked="0"/>
    </xf>
    <xf numFmtId="14" fontId="3" fillId="30" borderId="33" xfId="0" applyNumberFormat="1" applyFont="1" applyFill="1" applyBorder="1" applyAlignment="1" applyProtection="1">
      <alignment vertical="center"/>
      <protection locked="0"/>
    </xf>
    <xf numFmtId="14" fontId="3" fillId="30" borderId="72" xfId="0" applyNumberFormat="1" applyFont="1" applyFill="1" applyBorder="1" applyAlignment="1" applyProtection="1">
      <alignment vertical="center"/>
      <protection locked="0"/>
    </xf>
    <xf numFmtId="0" fontId="2" fillId="34" borderId="38" xfId="0" applyFont="1" applyFill="1" applyBorder="1" applyAlignment="1" applyProtection="1">
      <alignment horizontal="center" vertical="center"/>
      <protection/>
    </xf>
    <xf numFmtId="0" fontId="2" fillId="34" borderId="37" xfId="0" applyFont="1" applyFill="1" applyBorder="1" applyAlignment="1" applyProtection="1">
      <alignment horizontal="center" vertical="center"/>
      <protection/>
    </xf>
    <xf numFmtId="0" fontId="3" fillId="34" borderId="18" xfId="0" applyNumberFormat="1" applyFont="1" applyFill="1" applyBorder="1" applyAlignment="1">
      <alignment horizontal="center" vertical="center" wrapText="1"/>
    </xf>
    <xf numFmtId="0" fontId="3" fillId="34" borderId="43" xfId="0" applyNumberFormat="1" applyFont="1" applyFill="1" applyBorder="1" applyAlignment="1">
      <alignment horizontal="center" vertical="center" wrapText="1"/>
    </xf>
    <xf numFmtId="0" fontId="2" fillId="34" borderId="53" xfId="0" applyFont="1" applyFill="1" applyBorder="1" applyAlignment="1">
      <alignment horizontal="center" vertical="center" wrapText="1"/>
    </xf>
    <xf numFmtId="0" fontId="2" fillId="34" borderId="57" xfId="0" applyFont="1" applyFill="1" applyBorder="1" applyAlignment="1">
      <alignment horizontal="center" vertical="center" wrapText="1"/>
    </xf>
    <xf numFmtId="10" fontId="2" fillId="34" borderId="34" xfId="0" applyNumberFormat="1" applyFont="1" applyFill="1" applyBorder="1" applyAlignment="1">
      <alignment horizontal="center" vertical="center" wrapText="1"/>
    </xf>
    <xf numFmtId="10" fontId="2" fillId="34" borderId="43" xfId="0" applyNumberFormat="1" applyFont="1" applyFill="1" applyBorder="1" applyAlignment="1">
      <alignment horizontal="center" vertical="center" wrapText="1"/>
    </xf>
    <xf numFmtId="0" fontId="3" fillId="34" borderId="21" xfId="0" applyFont="1" applyFill="1" applyBorder="1" applyAlignment="1">
      <alignment horizontal="center" vertical="center" wrapText="1"/>
    </xf>
    <xf numFmtId="0" fontId="3" fillId="34" borderId="47" xfId="0" applyFont="1" applyFill="1" applyBorder="1" applyAlignment="1">
      <alignment horizontal="center" vertical="center" wrapText="1"/>
    </xf>
    <xf numFmtId="0" fontId="3" fillId="34" borderId="74" xfId="0" applyFont="1" applyFill="1" applyBorder="1" applyAlignment="1">
      <alignment horizontal="center" vertical="center" wrapText="1"/>
    </xf>
    <xf numFmtId="0" fontId="3" fillId="34" borderId="75" xfId="0" applyFont="1" applyFill="1" applyBorder="1" applyAlignment="1">
      <alignment horizontal="center" vertical="center" wrapText="1"/>
    </xf>
    <xf numFmtId="0" fontId="3" fillId="34" borderId="76" xfId="0" applyFont="1" applyFill="1" applyBorder="1" applyAlignment="1">
      <alignment horizontal="center" vertical="center" wrapText="1"/>
    </xf>
    <xf numFmtId="0" fontId="3" fillId="34" borderId="34" xfId="0" applyNumberFormat="1" applyFont="1" applyFill="1" applyBorder="1" applyAlignment="1">
      <alignment horizontal="center" vertical="center" wrapText="1"/>
    </xf>
    <xf numFmtId="0" fontId="3" fillId="34" borderId="18" xfId="0" applyFont="1" applyFill="1" applyBorder="1" applyAlignment="1">
      <alignment horizontal="center" vertical="center" wrapText="1"/>
    </xf>
    <xf numFmtId="0" fontId="3" fillId="34" borderId="43" xfId="0" applyFont="1" applyFill="1" applyBorder="1" applyAlignment="1">
      <alignment horizontal="center" vertical="center" wrapText="1"/>
    </xf>
    <xf numFmtId="0" fontId="3" fillId="34" borderId="77" xfId="0" applyFont="1" applyFill="1" applyBorder="1" applyAlignment="1">
      <alignment horizontal="center" vertical="center" wrapText="1"/>
    </xf>
    <xf numFmtId="0" fontId="3" fillId="34" borderId="78" xfId="0" applyFont="1" applyFill="1" applyBorder="1" applyAlignment="1">
      <alignment horizontal="center" vertical="center" wrapText="1"/>
    </xf>
    <xf numFmtId="0" fontId="3" fillId="34" borderId="79" xfId="0" applyFont="1" applyFill="1" applyBorder="1" applyAlignment="1">
      <alignment horizontal="center" vertical="center" wrapText="1"/>
    </xf>
    <xf numFmtId="0" fontId="2" fillId="34" borderId="38" xfId="0" applyFont="1" applyFill="1" applyBorder="1" applyAlignment="1">
      <alignment horizontal="center" vertical="center" wrapText="1"/>
    </xf>
    <xf numFmtId="0" fontId="2" fillId="34" borderId="37"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39" xfId="0" applyFont="1" applyFill="1" applyBorder="1" applyAlignment="1">
      <alignment horizontal="center" vertical="center" wrapText="1"/>
    </xf>
    <xf numFmtId="0" fontId="2" fillId="34" borderId="31" xfId="0" applyFont="1" applyFill="1" applyBorder="1" applyAlignment="1">
      <alignment horizontal="center" vertical="center" wrapText="1"/>
    </xf>
    <xf numFmtId="41" fontId="2" fillId="34" borderId="38" xfId="0" applyNumberFormat="1" applyFont="1" applyFill="1" applyBorder="1" applyAlignment="1">
      <alignment horizontal="center" vertical="center" wrapText="1"/>
    </xf>
    <xf numFmtId="41" fontId="2" fillId="34" borderId="36" xfId="0" applyNumberFormat="1" applyFont="1" applyFill="1" applyBorder="1" applyAlignment="1">
      <alignment horizontal="center" vertical="center" wrapText="1"/>
    </xf>
    <xf numFmtId="41" fontId="2" fillId="34" borderId="80" xfId="0" applyNumberFormat="1" applyFont="1" applyFill="1" applyBorder="1" applyAlignment="1">
      <alignment horizontal="center" vertical="center" wrapText="1"/>
    </xf>
    <xf numFmtId="41" fontId="2" fillId="34" borderId="50" xfId="0" applyNumberFormat="1" applyFont="1" applyFill="1" applyBorder="1" applyAlignment="1">
      <alignment horizontal="center" vertical="center" wrapText="1"/>
    </xf>
    <xf numFmtId="166" fontId="2" fillId="34" borderId="14" xfId="0" applyNumberFormat="1" applyFont="1" applyFill="1" applyBorder="1" applyAlignment="1">
      <alignment horizontal="center" vertical="center" wrapText="1"/>
    </xf>
    <xf numFmtId="166" fontId="2" fillId="34" borderId="80" xfId="0" applyNumberFormat="1" applyFont="1" applyFill="1" applyBorder="1" applyAlignment="1">
      <alignment horizontal="center" vertical="center" wrapText="1"/>
    </xf>
    <xf numFmtId="166" fontId="2" fillId="34" borderId="50" xfId="0" applyNumberFormat="1" applyFont="1" applyFill="1" applyBorder="1" applyAlignment="1">
      <alignment horizontal="center" vertical="center" wrapText="1"/>
    </xf>
    <xf numFmtId="0" fontId="3" fillId="34" borderId="81" xfId="0" applyNumberFormat="1" applyFont="1" applyFill="1" applyBorder="1" applyAlignment="1">
      <alignment horizontal="center" vertical="center" wrapText="1"/>
    </xf>
    <xf numFmtId="0" fontId="3" fillId="34" borderId="59" xfId="0" applyNumberFormat="1" applyFont="1" applyFill="1" applyBorder="1" applyAlignment="1">
      <alignment horizontal="center" vertical="center" wrapText="1"/>
    </xf>
    <xf numFmtId="41" fontId="3" fillId="34" borderId="34" xfId="0" applyNumberFormat="1" applyFont="1" applyFill="1" applyBorder="1" applyAlignment="1">
      <alignment horizontal="center" vertical="center" wrapText="1"/>
    </xf>
    <xf numFmtId="41" fontId="3" fillId="34" borderId="43" xfId="0" applyNumberFormat="1" applyFont="1" applyFill="1" applyBorder="1" applyAlignment="1">
      <alignment horizontal="center" vertical="center" wrapText="1"/>
    </xf>
    <xf numFmtId="41" fontId="3" fillId="34" borderId="35" xfId="0" applyNumberFormat="1" applyFont="1" applyFill="1" applyBorder="1" applyAlignment="1">
      <alignment horizontal="center" vertical="center" wrapText="1"/>
    </xf>
    <xf numFmtId="41" fontId="3" fillId="34" borderId="17" xfId="0" applyNumberFormat="1" applyFont="1" applyFill="1" applyBorder="1" applyAlignment="1">
      <alignment horizontal="center" vertical="center" wrapText="1"/>
    </xf>
    <xf numFmtId="0" fontId="3" fillId="34" borderId="41" xfId="0" applyNumberFormat="1" applyFont="1" applyFill="1" applyBorder="1" applyAlignment="1">
      <alignment horizontal="center" vertical="center" wrapText="1"/>
    </xf>
    <xf numFmtId="0" fontId="3" fillId="34" borderId="60" xfId="0" applyNumberFormat="1" applyFont="1" applyFill="1" applyBorder="1" applyAlignment="1">
      <alignment horizontal="center" vertical="center" wrapText="1"/>
    </xf>
    <xf numFmtId="0" fontId="10" fillId="34" borderId="13" xfId="51" applyFont="1" applyFill="1" applyBorder="1" applyAlignment="1" applyProtection="1">
      <alignment horizontal="left" vertical="center" indent="1"/>
      <protection/>
    </xf>
    <xf numFmtId="0" fontId="11" fillId="34" borderId="13" xfId="51" applyFont="1" applyFill="1" applyBorder="1" applyAlignment="1" applyProtection="1">
      <alignment horizontal="left" vertical="center"/>
      <protection/>
    </xf>
    <xf numFmtId="168" fontId="11" fillId="34" borderId="13" xfId="51" applyNumberFormat="1" applyFont="1" applyFill="1" applyBorder="1" applyAlignment="1" applyProtection="1">
      <alignment horizontal="left" vertical="center"/>
      <protection/>
    </xf>
    <xf numFmtId="10" fontId="71" fillId="35" borderId="0" xfId="0" applyNumberFormat="1" applyFont="1" applyFill="1" applyBorder="1" applyAlignment="1">
      <alignment horizontal="center" wrapText="1"/>
    </xf>
    <xf numFmtId="166" fontId="2" fillId="34" borderId="38" xfId="0" applyNumberFormat="1" applyFont="1" applyFill="1" applyBorder="1" applyAlignment="1">
      <alignment horizontal="center" vertical="center" wrapText="1"/>
    </xf>
    <xf numFmtId="166" fontId="2" fillId="34" borderId="36" xfId="0" applyNumberFormat="1" applyFont="1" applyFill="1" applyBorder="1" applyAlignment="1">
      <alignment horizontal="center" vertical="center" wrapText="1"/>
    </xf>
    <xf numFmtId="166" fontId="2" fillId="34" borderId="37" xfId="0" applyNumberFormat="1" applyFont="1" applyFill="1" applyBorder="1" applyAlignment="1">
      <alignment horizontal="center" vertical="center" wrapText="1"/>
    </xf>
    <xf numFmtId="0" fontId="3" fillId="34" borderId="63" xfId="0" applyNumberFormat="1" applyFont="1" applyFill="1" applyBorder="1" applyAlignment="1">
      <alignment horizontal="center" vertical="center" wrapText="1"/>
    </xf>
    <xf numFmtId="0" fontId="3" fillId="34" borderId="34"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34" borderId="20" xfId="0" applyFont="1" applyFill="1" applyBorder="1" applyAlignment="1">
      <alignment horizontal="center" vertical="center" wrapText="1"/>
    </xf>
    <xf numFmtId="41" fontId="2" fillId="34" borderId="14" xfId="0" applyNumberFormat="1" applyFont="1" applyFill="1" applyBorder="1" applyAlignment="1">
      <alignment horizontal="center" vertical="center" wrapText="1"/>
    </xf>
    <xf numFmtId="41" fontId="2" fillId="34" borderId="14" xfId="0" applyNumberFormat="1" applyFont="1" applyFill="1" applyBorder="1" applyAlignment="1">
      <alignment horizontal="center"/>
    </xf>
    <xf numFmtId="41" fontId="2" fillId="34" borderId="80" xfId="0" applyNumberFormat="1" applyFont="1" applyFill="1" applyBorder="1" applyAlignment="1">
      <alignment horizontal="center"/>
    </xf>
    <xf numFmtId="41" fontId="2" fillId="34" borderId="50" xfId="0" applyNumberFormat="1" applyFont="1" applyFill="1" applyBorder="1" applyAlignment="1">
      <alignment horizontal="center"/>
    </xf>
    <xf numFmtId="41" fontId="3" fillId="34" borderId="18" xfId="0" applyNumberFormat="1" applyFont="1" applyFill="1" applyBorder="1" applyAlignment="1">
      <alignment horizontal="center" vertical="center" wrapText="1"/>
    </xf>
    <xf numFmtId="10" fontId="2" fillId="34" borderId="26" xfId="0" applyNumberFormat="1" applyFont="1" applyFill="1" applyBorder="1" applyAlignment="1">
      <alignment horizontal="center" vertical="center" wrapText="1"/>
    </xf>
    <xf numFmtId="10" fontId="2" fillId="34" borderId="17" xfId="0" applyNumberFormat="1"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2" fillId="34" borderId="28" xfId="0" applyFont="1" applyFill="1" applyBorder="1" applyAlignment="1">
      <alignment horizontal="center" vertical="center" wrapText="1"/>
    </xf>
    <xf numFmtId="0" fontId="2" fillId="34" borderId="20" xfId="0" applyFont="1" applyFill="1" applyBorder="1" applyAlignment="1">
      <alignment horizontal="center" vertical="center" wrapText="1"/>
    </xf>
    <xf numFmtId="0" fontId="2" fillId="34" borderId="63" xfId="0" applyFont="1" applyFill="1" applyBorder="1" applyAlignment="1">
      <alignment horizontal="center" vertical="center" wrapText="1"/>
    </xf>
    <xf numFmtId="0" fontId="2" fillId="34" borderId="35" xfId="0" applyFont="1" applyFill="1" applyBorder="1" applyAlignment="1">
      <alignment horizontal="center" vertical="center" wrapText="1"/>
    </xf>
    <xf numFmtId="0" fontId="5" fillId="34" borderId="61" xfId="0" applyFont="1" applyFill="1" applyBorder="1" applyAlignment="1">
      <alignment horizontal="left" wrapText="1"/>
    </xf>
    <xf numFmtId="0" fontId="5" fillId="34" borderId="45" xfId="0" applyFont="1" applyFill="1" applyBorder="1" applyAlignment="1">
      <alignment horizontal="left" wrapText="1"/>
    </xf>
    <xf numFmtId="0" fontId="3" fillId="34" borderId="27" xfId="0" applyFont="1" applyFill="1" applyBorder="1" applyAlignment="1">
      <alignment horizontal="left" wrapText="1"/>
    </xf>
    <xf numFmtId="0" fontId="3" fillId="34" borderId="19" xfId="0" applyFont="1" applyFill="1" applyBorder="1" applyAlignment="1">
      <alignment horizontal="left" wrapText="1"/>
    </xf>
    <xf numFmtId="0" fontId="3" fillId="34" borderId="62" xfId="0" applyFont="1" applyFill="1" applyBorder="1" applyAlignment="1">
      <alignment horizontal="center" vertical="center" wrapText="1"/>
    </xf>
    <xf numFmtId="0" fontId="2" fillId="34" borderId="58" xfId="0" applyFont="1" applyFill="1" applyBorder="1" applyAlignment="1">
      <alignment horizontal="left" wrapText="1"/>
    </xf>
    <xf numFmtId="0" fontId="2" fillId="34" borderId="56" xfId="0" applyFont="1" applyFill="1" applyBorder="1" applyAlignment="1">
      <alignment horizontal="left" wrapText="1"/>
    </xf>
    <xf numFmtId="0" fontId="3" fillId="34" borderId="61" xfId="0" applyFont="1" applyFill="1" applyBorder="1" applyAlignment="1">
      <alignment horizontal="left" wrapText="1"/>
    </xf>
    <xf numFmtId="0" fontId="3" fillId="34" borderId="45" xfId="0" applyFont="1" applyFill="1" applyBorder="1" applyAlignment="1">
      <alignment horizontal="left" wrapText="1"/>
    </xf>
    <xf numFmtId="0" fontId="2" fillId="34" borderId="22" xfId="0" applyFont="1" applyFill="1" applyBorder="1" applyAlignment="1">
      <alignment horizontal="center" vertical="center" wrapText="1"/>
    </xf>
    <xf numFmtId="0" fontId="2" fillId="34" borderId="52" xfId="0" applyFont="1" applyFill="1" applyBorder="1" applyAlignment="1">
      <alignment horizontal="center" vertical="center" wrapText="1"/>
    </xf>
    <xf numFmtId="0" fontId="2" fillId="34" borderId="61" xfId="0" applyFont="1" applyFill="1" applyBorder="1" applyAlignment="1">
      <alignment horizontal="left" wrapText="1"/>
    </xf>
    <xf numFmtId="0" fontId="2" fillId="34" borderId="45" xfId="0" applyFont="1" applyFill="1" applyBorder="1" applyAlignment="1">
      <alignment horizontal="left" wrapText="1"/>
    </xf>
    <xf numFmtId="0" fontId="2" fillId="34" borderId="82" xfId="52" applyFont="1" applyFill="1" applyBorder="1" applyAlignment="1">
      <alignment horizontal="center" vertical="center" wrapText="1"/>
      <protection/>
    </xf>
    <xf numFmtId="0" fontId="2" fillId="34" borderId="26" xfId="52" applyFont="1" applyFill="1" applyBorder="1" applyAlignment="1">
      <alignment horizontal="center" vertical="center" wrapText="1"/>
      <protection/>
    </xf>
    <xf numFmtId="0" fontId="2" fillId="34" borderId="17" xfId="52" applyFont="1" applyFill="1" applyBorder="1" applyAlignment="1">
      <alignment horizontal="center" vertical="center" wrapText="1"/>
      <protection/>
    </xf>
    <xf numFmtId="0" fontId="71" fillId="35" borderId="0" xfId="52" applyFont="1" applyFill="1" applyBorder="1" applyAlignment="1">
      <alignment horizontal="center" wrapText="1"/>
      <protection/>
    </xf>
    <xf numFmtId="0" fontId="2" fillId="34" borderId="32" xfId="52" applyFont="1" applyFill="1" applyBorder="1" applyAlignment="1">
      <alignment horizontal="center" vertical="center" wrapText="1"/>
      <protection/>
    </xf>
    <xf numFmtId="0" fontId="2" fillId="34" borderId="50" xfId="52" applyFont="1" applyFill="1" applyBorder="1" applyAlignment="1">
      <alignment horizontal="center" vertical="center" wrapText="1"/>
      <protection/>
    </xf>
    <xf numFmtId="0" fontId="2" fillId="34" borderId="14" xfId="52" applyFont="1" applyFill="1" applyBorder="1" applyAlignment="1">
      <alignment horizontal="center" vertical="center" wrapText="1"/>
      <protection/>
    </xf>
    <xf numFmtId="0" fontId="2" fillId="34" borderId="22" xfId="52" applyFont="1" applyFill="1" applyBorder="1" applyAlignment="1">
      <alignment horizontal="center" vertical="center" wrapText="1"/>
      <protection/>
    </xf>
    <xf numFmtId="0" fontId="2" fillId="34" borderId="52" xfId="52" applyFont="1" applyFill="1" applyBorder="1" applyAlignment="1">
      <alignment horizontal="center" vertical="center" wrapText="1"/>
      <protection/>
    </xf>
    <xf numFmtId="0" fontId="2" fillId="34" borderId="83" xfId="52" applyFont="1" applyFill="1" applyBorder="1" applyAlignment="1">
      <alignment horizontal="center" vertical="center" wrapText="1"/>
      <protection/>
    </xf>
    <xf numFmtId="0" fontId="2" fillId="34" borderId="59" xfId="52" applyFont="1" applyFill="1" applyBorder="1" applyAlignment="1">
      <alignment horizontal="center" vertical="center" wrapText="1"/>
      <protection/>
    </xf>
    <xf numFmtId="0" fontId="2" fillId="34" borderId="23" xfId="52" applyFont="1" applyFill="1" applyBorder="1" applyAlignment="1">
      <alignment horizontal="center" vertical="center" wrapText="1"/>
      <protection/>
    </xf>
    <xf numFmtId="0" fontId="2" fillId="34" borderId="43" xfId="52" applyFont="1" applyFill="1" applyBorder="1" applyAlignment="1">
      <alignment horizontal="center" vertical="center" wrapText="1"/>
      <protection/>
    </xf>
    <xf numFmtId="0" fontId="2" fillId="34" borderId="38" xfId="52" applyFont="1" applyFill="1" applyBorder="1" applyAlignment="1">
      <alignment horizontal="center" vertical="center" wrapText="1"/>
      <protection/>
    </xf>
    <xf numFmtId="0" fontId="2" fillId="34" borderId="37" xfId="52" applyFont="1" applyFill="1" applyBorder="1" applyAlignment="1">
      <alignment horizontal="center" vertical="center" wrapText="1"/>
      <protection/>
    </xf>
    <xf numFmtId="0" fontId="2" fillId="34" borderId="10" xfId="52" applyFont="1" applyFill="1" applyBorder="1" applyAlignment="1">
      <alignment horizontal="center" vertical="center" wrapText="1"/>
      <protection/>
    </xf>
    <xf numFmtId="0" fontId="2" fillId="34" borderId="11" xfId="52" applyFont="1" applyFill="1" applyBorder="1" applyAlignment="1">
      <alignment horizontal="center" vertical="center" wrapText="1"/>
      <protection/>
    </xf>
    <xf numFmtId="0" fontId="2" fillId="34" borderId="39" xfId="52" applyFont="1" applyFill="1" applyBorder="1" applyAlignment="1">
      <alignment horizontal="center" vertical="center" wrapText="1"/>
      <protection/>
    </xf>
    <xf numFmtId="0" fontId="2" fillId="34" borderId="31" xfId="52" applyFont="1" applyFill="1" applyBorder="1" applyAlignment="1">
      <alignment horizontal="center" vertical="center" wrapText="1"/>
      <protection/>
    </xf>
    <xf numFmtId="0" fontId="2" fillId="34" borderId="84" xfId="52" applyFont="1" applyFill="1" applyBorder="1" applyAlignment="1">
      <alignment horizontal="center" vertical="center" wrapText="1"/>
      <protection/>
    </xf>
    <xf numFmtId="0" fontId="2" fillId="34" borderId="18" xfId="52" applyFont="1" applyFill="1" applyBorder="1" applyAlignment="1">
      <alignment horizontal="center" vertical="center" wrapText="1"/>
      <protection/>
    </xf>
    <xf numFmtId="0" fontId="2" fillId="34" borderId="0" xfId="53" applyFont="1" applyFill="1" applyAlignment="1">
      <alignment horizontal="left" vertical="center" wrapText="1"/>
      <protection/>
    </xf>
    <xf numFmtId="0" fontId="2" fillId="34" borderId="24" xfId="52" applyFont="1" applyFill="1" applyBorder="1" applyAlignment="1" quotePrefix="1">
      <alignment horizontal="center" vertical="center" wrapText="1"/>
      <protection/>
    </xf>
    <xf numFmtId="0" fontId="2" fillId="34" borderId="13" xfId="52" applyFont="1" applyFill="1" applyBorder="1" applyAlignment="1" quotePrefix="1">
      <alignment horizontal="center" vertical="center" wrapText="1"/>
      <protection/>
    </xf>
    <xf numFmtId="0" fontId="18" fillId="34" borderId="24" xfId="52" applyFont="1" applyFill="1" applyBorder="1" applyAlignment="1" quotePrefix="1">
      <alignment horizontal="center" vertical="center" wrapText="1"/>
      <protection/>
    </xf>
    <xf numFmtId="0" fontId="18" fillId="34" borderId="13" xfId="52" applyFont="1" applyFill="1" applyBorder="1" applyAlignment="1" quotePrefix="1">
      <alignment horizontal="center" vertical="center" wrapText="1"/>
      <protection/>
    </xf>
    <xf numFmtId="0" fontId="10" fillId="34" borderId="13" xfId="51" applyFont="1" applyFill="1" applyBorder="1" applyAlignment="1">
      <alignment horizontal="left" vertical="center" indent="1"/>
      <protection/>
    </xf>
    <xf numFmtId="0" fontId="71" fillId="35" borderId="0" xfId="53" applyFont="1" applyFill="1" applyAlignment="1">
      <alignment horizontal="center" vertical="center" wrapText="1"/>
      <protection/>
    </xf>
    <xf numFmtId="0" fontId="2" fillId="34" borderId="53" xfId="52" applyNumberFormat="1" applyFont="1" applyFill="1" applyBorder="1" applyAlignment="1">
      <alignment horizontal="center" vertical="center"/>
      <protection/>
    </xf>
    <xf numFmtId="0" fontId="2" fillId="34" borderId="29" xfId="52" applyNumberFormat="1" applyFont="1" applyFill="1" applyBorder="1" applyAlignment="1">
      <alignment horizontal="center" vertical="center"/>
      <protection/>
    </xf>
    <xf numFmtId="0" fontId="2" fillId="34" borderId="57" xfId="52" applyNumberFormat="1" applyFont="1" applyFill="1" applyBorder="1" applyAlignment="1">
      <alignment horizontal="center" vertical="center"/>
      <protection/>
    </xf>
    <xf numFmtId="0" fontId="2" fillId="34" borderId="29" xfId="52" applyFont="1" applyFill="1" applyBorder="1" applyAlignment="1">
      <alignment horizontal="center" vertical="center"/>
      <protection/>
    </xf>
    <xf numFmtId="0" fontId="2" fillId="34" borderId="19" xfId="52" applyFont="1" applyFill="1" applyBorder="1" applyAlignment="1" quotePrefix="1">
      <alignment horizontal="center" vertical="center" wrapText="1"/>
      <protection/>
    </xf>
    <xf numFmtId="0" fontId="2" fillId="34" borderId="20" xfId="52" applyFont="1" applyFill="1" applyBorder="1" applyAlignment="1" quotePrefix="1">
      <alignment horizontal="center" vertical="center" wrapText="1"/>
      <protection/>
    </xf>
    <xf numFmtId="0" fontId="2" fillId="34" borderId="29" xfId="52" applyFont="1" applyFill="1" applyBorder="1" applyAlignment="1" quotePrefix="1">
      <alignment horizontal="center" vertical="center"/>
      <protection/>
    </xf>
    <xf numFmtId="0" fontId="2" fillId="34" borderId="0" xfId="52" applyFont="1" applyFill="1" applyAlignment="1">
      <alignment horizontal="center" vertical="center" wrapText="1"/>
      <protection/>
    </xf>
    <xf numFmtId="0" fontId="11" fillId="34" borderId="33" xfId="51" applyFont="1" applyFill="1" applyBorder="1" applyAlignment="1">
      <alignment horizontal="left" vertical="center"/>
      <protection/>
    </xf>
    <xf numFmtId="0" fontId="11" fillId="34" borderId="40" xfId="51" applyFont="1" applyFill="1" applyBorder="1" applyAlignment="1">
      <alignment horizontal="left" vertical="center"/>
      <protection/>
    </xf>
    <xf numFmtId="0" fontId="11" fillId="34" borderId="72" xfId="51" applyFont="1" applyFill="1" applyBorder="1" applyAlignment="1">
      <alignment horizontal="left" vertical="center"/>
      <protection/>
    </xf>
    <xf numFmtId="44" fontId="3" fillId="30" borderId="38" xfId="46" applyFont="1" applyFill="1" applyBorder="1" applyAlignment="1" applyProtection="1">
      <alignment horizontal="center" vertical="center" wrapText="1"/>
      <protection locked="0"/>
    </xf>
    <xf numFmtId="44" fontId="3" fillId="30" borderId="36" xfId="46" applyFont="1" applyFill="1" applyBorder="1" applyAlignment="1" applyProtection="1">
      <alignment horizontal="center" vertical="center" wrapText="1"/>
      <protection locked="0"/>
    </xf>
    <xf numFmtId="44" fontId="3" fillId="30" borderId="37" xfId="46" applyFont="1" applyFill="1" applyBorder="1" applyAlignment="1" applyProtection="1">
      <alignment horizontal="center" vertical="center" wrapText="1"/>
      <protection locked="0"/>
    </xf>
    <xf numFmtId="44" fontId="3" fillId="30" borderId="39" xfId="46" applyFont="1" applyFill="1" applyBorder="1" applyAlignment="1" applyProtection="1">
      <alignment horizontal="center" vertical="center" wrapText="1"/>
      <protection locked="0"/>
    </xf>
    <xf numFmtId="44" fontId="3" fillId="30" borderId="12" xfId="46" applyFont="1" applyFill="1" applyBorder="1" applyAlignment="1" applyProtection="1">
      <alignment horizontal="center" vertical="center" wrapText="1"/>
      <protection locked="0"/>
    </xf>
    <xf numFmtId="44" fontId="3" fillId="30" borderId="31" xfId="46" applyFont="1" applyFill="1" applyBorder="1" applyAlignment="1" applyProtection="1">
      <alignment horizontal="center" vertical="center" wrapText="1"/>
      <protection locked="0"/>
    </xf>
    <xf numFmtId="0" fontId="3" fillId="34" borderId="28" xfId="0" applyFont="1" applyFill="1" applyBorder="1" applyAlignment="1">
      <alignment horizontal="left" vertical="center" wrapText="1" indent="2"/>
    </xf>
    <xf numFmtId="0" fontId="3" fillId="34" borderId="20" xfId="0" applyFont="1" applyFill="1" applyBorder="1" applyAlignment="1">
      <alignment horizontal="left" vertical="center" wrapText="1" indent="2"/>
    </xf>
    <xf numFmtId="0" fontId="3" fillId="34" borderId="27" xfId="0" applyFont="1" applyFill="1" applyBorder="1" applyAlignment="1">
      <alignment horizontal="left" vertical="center" wrapText="1" indent="2"/>
    </xf>
    <xf numFmtId="0" fontId="3" fillId="34" borderId="19" xfId="0" applyFont="1" applyFill="1" applyBorder="1" applyAlignment="1">
      <alignment horizontal="left" vertical="center" wrapText="1" indent="2"/>
    </xf>
    <xf numFmtId="0" fontId="2" fillId="33" borderId="0" xfId="52" applyFont="1" applyFill="1" applyBorder="1" applyAlignment="1">
      <alignment horizontal="center" vertical="center" wrapText="1"/>
      <protection/>
    </xf>
    <xf numFmtId="0" fontId="2" fillId="34" borderId="85" xfId="52" applyFont="1" applyFill="1" applyBorder="1" applyAlignment="1">
      <alignment horizontal="center" vertical="center" wrapText="1"/>
      <protection/>
    </xf>
    <xf numFmtId="0" fontId="2" fillId="34" borderId="41" xfId="52" applyFont="1" applyFill="1" applyBorder="1" applyAlignment="1">
      <alignment horizontal="center" vertical="center" wrapText="1"/>
      <protection/>
    </xf>
    <xf numFmtId="0" fontId="2" fillId="34" borderId="60" xfId="52" applyFont="1" applyFill="1" applyBorder="1" applyAlignment="1">
      <alignment horizontal="center" vertical="center" wrapText="1"/>
      <protection/>
    </xf>
    <xf numFmtId="0" fontId="3" fillId="34" borderId="61" xfId="0" applyFont="1" applyFill="1" applyBorder="1" applyAlignment="1">
      <alignment horizontal="left" vertical="center" wrapText="1" indent="2"/>
    </xf>
    <xf numFmtId="0" fontId="3" fillId="34" borderId="45" xfId="0" applyFont="1" applyFill="1" applyBorder="1" applyAlignment="1">
      <alignment horizontal="left" vertical="center" wrapText="1" indent="2"/>
    </xf>
    <xf numFmtId="0" fontId="2" fillId="34" borderId="0" xfId="0" applyFont="1" applyFill="1" applyBorder="1" applyAlignment="1">
      <alignment horizontal="left" wrapText="1"/>
    </xf>
    <xf numFmtId="0" fontId="71" fillId="35" borderId="0" xfId="0" applyFont="1" applyFill="1" applyBorder="1" applyAlignment="1">
      <alignment horizontal="center" vertical="center" wrapText="1"/>
    </xf>
    <xf numFmtId="0" fontId="2" fillId="34" borderId="61" xfId="0" applyFont="1" applyFill="1" applyBorder="1" applyAlignment="1">
      <alignment horizontal="left" vertical="center" wrapText="1"/>
    </xf>
    <xf numFmtId="0" fontId="2" fillId="34" borderId="45" xfId="0" applyFont="1" applyFill="1" applyBorder="1" applyAlignment="1">
      <alignment horizontal="left" vertical="center" wrapText="1"/>
    </xf>
    <xf numFmtId="0" fontId="10" fillId="34" borderId="33" xfId="51" applyFont="1" applyFill="1" applyBorder="1" applyAlignment="1" applyProtection="1">
      <alignment horizontal="left" vertical="center" indent="1"/>
      <protection/>
    </xf>
    <xf numFmtId="0" fontId="10" fillId="34" borderId="72" xfId="51" applyFont="1" applyFill="1" applyBorder="1" applyAlignment="1" applyProtection="1">
      <alignment horizontal="left" vertical="center" indent="1"/>
      <protection/>
    </xf>
  </cellXfs>
  <cellStyles count="53">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Monétaire 2" xfId="48"/>
    <cellStyle name="Neutre" xfId="49"/>
    <cellStyle name="Normal 2" xfId="50"/>
    <cellStyle name="Normal_PAGE27" xfId="51"/>
    <cellStyle name="Normal_PAGE6-1" xfId="52"/>
    <cellStyle name="Normal_PAGE6-3" xfId="53"/>
    <cellStyle name="Note" xfId="54"/>
    <cellStyle name="Percent" xfId="55"/>
    <cellStyle name="Satisfaisant" xfId="56"/>
    <cellStyle name="Sortie" xfId="57"/>
    <cellStyle name="TableStyleLight1" xfId="58"/>
    <cellStyle name="Texte explicatif" xfId="59"/>
    <cellStyle name="Titre" xfId="60"/>
    <cellStyle name="Titre 1" xfId="61"/>
    <cellStyle name="Titre 2" xfId="62"/>
    <cellStyle name="Titre 3" xfId="63"/>
    <cellStyle name="Titre 4" xfId="64"/>
    <cellStyle name="Total" xfId="65"/>
    <cellStyle name="Vérification"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AIDE_REPERE5" /><Relationship Id="rId3" Type="http://schemas.openxmlformats.org/officeDocument/2006/relationships/hyperlink" Target="#AIDE_REPERE5" /><Relationship Id="rId4" Type="http://schemas.openxmlformats.org/officeDocument/2006/relationships/hyperlink" Target="#AIDE_REPERE4" /><Relationship Id="rId5" Type="http://schemas.openxmlformats.org/officeDocument/2006/relationships/hyperlink" Target="#AIDE_REPERE4" /><Relationship Id="rId6" Type="http://schemas.openxmlformats.org/officeDocument/2006/relationships/hyperlink" Target="#AIDE_REPERE2" /><Relationship Id="rId7" Type="http://schemas.openxmlformats.org/officeDocument/2006/relationships/hyperlink" Target="#AIDE_REPERE2" /><Relationship Id="rId8" Type="http://schemas.openxmlformats.org/officeDocument/2006/relationships/hyperlink" Target="#AIDE_REPERE3" /><Relationship Id="rId9" Type="http://schemas.openxmlformats.org/officeDocument/2006/relationships/hyperlink" Target="#AIDE_REPERE3" /><Relationship Id="rId10" Type="http://schemas.openxmlformats.org/officeDocument/2006/relationships/hyperlink" Target="#AIDE_REPERE1" /><Relationship Id="rId11" Type="http://schemas.openxmlformats.org/officeDocument/2006/relationships/hyperlink" Target="#AIDE_REPERE1" /><Relationship Id="rId12" Type="http://schemas.openxmlformats.org/officeDocument/2006/relationships/image" Target="../media/image5.png" /><Relationship Id="rId13" Type="http://schemas.openxmlformats.org/officeDocument/2006/relationships/image" Target="../media/image6.png" /><Relationship Id="rId14" Type="http://schemas.openxmlformats.org/officeDocument/2006/relationships/image" Target="../media/image7.png" /><Relationship Id="rId15" Type="http://schemas.openxmlformats.org/officeDocument/2006/relationships/hyperlink" Target="#AIDE_REPERE21" /><Relationship Id="rId16" Type="http://schemas.openxmlformats.org/officeDocument/2006/relationships/hyperlink" Target="#AIDE_REPERE21"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AIDE_REPERE7" /><Relationship Id="rId3" Type="http://schemas.openxmlformats.org/officeDocument/2006/relationships/hyperlink" Target="#AIDE_REPERE7" /><Relationship Id="rId4" Type="http://schemas.openxmlformats.org/officeDocument/2006/relationships/hyperlink" Target="#AIDE_REPERE6" /><Relationship Id="rId5" Type="http://schemas.openxmlformats.org/officeDocument/2006/relationships/hyperlink" Target="#AIDE_REPERE6" /><Relationship Id="rId6" Type="http://schemas.openxmlformats.org/officeDocument/2006/relationships/image" Target="../media/image5.png" /><Relationship Id="rId7" Type="http://schemas.openxmlformats.org/officeDocument/2006/relationships/image" Target="../media/image6.png" /><Relationship Id="rId8" Type="http://schemas.openxmlformats.org/officeDocument/2006/relationships/image" Target="../media/image7.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AIDE_REPERE8" /><Relationship Id="rId3" Type="http://schemas.openxmlformats.org/officeDocument/2006/relationships/hyperlink" Target="#AIDE_REPERE8" /><Relationship Id="rId4" Type="http://schemas.openxmlformats.org/officeDocument/2006/relationships/hyperlink" Target="#AIDE_REPERE11" /><Relationship Id="rId5" Type="http://schemas.openxmlformats.org/officeDocument/2006/relationships/hyperlink" Target="#AIDE_REPERE11" /><Relationship Id="rId6" Type="http://schemas.openxmlformats.org/officeDocument/2006/relationships/hyperlink" Target="#AIDE_REPERE12" /><Relationship Id="rId7" Type="http://schemas.openxmlformats.org/officeDocument/2006/relationships/hyperlink" Target="#AIDE_REPERE12" /><Relationship Id="rId8" Type="http://schemas.openxmlformats.org/officeDocument/2006/relationships/hyperlink" Target="#AIDE_REPERE12" /><Relationship Id="rId9" Type="http://schemas.openxmlformats.org/officeDocument/2006/relationships/hyperlink" Target="#AIDE_REPERE12" /><Relationship Id="rId10" Type="http://schemas.openxmlformats.org/officeDocument/2006/relationships/hyperlink" Target="#AIDE_REPERE12" /><Relationship Id="rId11" Type="http://schemas.openxmlformats.org/officeDocument/2006/relationships/hyperlink" Target="#AIDE_REPERE12" /><Relationship Id="rId12" Type="http://schemas.openxmlformats.org/officeDocument/2006/relationships/hyperlink" Target="#AIDE_REPERE13" /><Relationship Id="rId13" Type="http://schemas.openxmlformats.org/officeDocument/2006/relationships/hyperlink" Target="#AIDE_REPERE13" /><Relationship Id="rId14" Type="http://schemas.openxmlformats.org/officeDocument/2006/relationships/hyperlink" Target="#AIDE_REPERE14" /><Relationship Id="rId15" Type="http://schemas.openxmlformats.org/officeDocument/2006/relationships/hyperlink" Target="#AIDE_REPERE14" /><Relationship Id="rId16" Type="http://schemas.openxmlformats.org/officeDocument/2006/relationships/hyperlink" Target="#AIDE_REPERE15" /><Relationship Id="rId17" Type="http://schemas.openxmlformats.org/officeDocument/2006/relationships/hyperlink" Target="#AIDE_REPERE15" /><Relationship Id="rId18" Type="http://schemas.openxmlformats.org/officeDocument/2006/relationships/hyperlink" Target="#AIDE_REPERE16" /><Relationship Id="rId19" Type="http://schemas.openxmlformats.org/officeDocument/2006/relationships/hyperlink" Target="#AIDE_REPERE16" /><Relationship Id="rId20" Type="http://schemas.openxmlformats.org/officeDocument/2006/relationships/hyperlink" Target="#AIDE_REPERE9" /><Relationship Id="rId21" Type="http://schemas.openxmlformats.org/officeDocument/2006/relationships/hyperlink" Target="#AIDE_REPERE9" /><Relationship Id="rId22" Type="http://schemas.openxmlformats.org/officeDocument/2006/relationships/hyperlink" Target="#AIDE_REPERE10" /><Relationship Id="rId23" Type="http://schemas.openxmlformats.org/officeDocument/2006/relationships/hyperlink" Target="#AIDE_REPERE10"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AIDE_REPERE17" /><Relationship Id="rId3" Type="http://schemas.openxmlformats.org/officeDocument/2006/relationships/hyperlink" Target="#AIDE_REPERE17" /><Relationship Id="rId4" Type="http://schemas.openxmlformats.org/officeDocument/2006/relationships/hyperlink" Target="#AIDE_REPERE18" /><Relationship Id="rId5" Type="http://schemas.openxmlformats.org/officeDocument/2006/relationships/hyperlink" Target="#AIDE_REPERE18" /><Relationship Id="rId6" Type="http://schemas.openxmlformats.org/officeDocument/2006/relationships/hyperlink" Target="#AIDE_REPERE19" /><Relationship Id="rId7" Type="http://schemas.openxmlformats.org/officeDocument/2006/relationships/hyperlink" Target="#AIDE_REPERE19" /><Relationship Id="rId8" Type="http://schemas.openxmlformats.org/officeDocument/2006/relationships/hyperlink" Target="#AIDE_REPERE18" /><Relationship Id="rId9" Type="http://schemas.openxmlformats.org/officeDocument/2006/relationships/hyperlink" Target="#AIDE_REPERE18" /><Relationship Id="rId10" Type="http://schemas.openxmlformats.org/officeDocument/2006/relationships/hyperlink" Target="#AIDE_REPERE18" /><Relationship Id="rId11" Type="http://schemas.openxmlformats.org/officeDocument/2006/relationships/hyperlink" Target="#AIDE_REPERE18"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AIDE_REPERE20" /><Relationship Id="rId3" Type="http://schemas.openxmlformats.org/officeDocument/2006/relationships/hyperlink" Target="#AIDE_REPERE20"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AIDE_REPERE12" /><Relationship Id="rId3" Type="http://schemas.openxmlformats.org/officeDocument/2006/relationships/hyperlink" Target="#AIDE_REPERE12" /><Relationship Id="rId4" Type="http://schemas.openxmlformats.org/officeDocument/2006/relationships/hyperlink" Target="#AIDE_REPERE12" /><Relationship Id="rId5" Type="http://schemas.openxmlformats.org/officeDocument/2006/relationships/hyperlink" Target="#AIDE_REPERE12" /><Relationship Id="rId6" Type="http://schemas.openxmlformats.org/officeDocument/2006/relationships/hyperlink" Target="#AIDE_REPERE12" /><Relationship Id="rId7" Type="http://schemas.openxmlformats.org/officeDocument/2006/relationships/hyperlink" Target="#AIDE_REPERE12" /></Relationships>
</file>

<file path=xl/drawings/_rels/drawing8.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AIDE_REPERE17" /><Relationship Id="rId3" Type="http://schemas.openxmlformats.org/officeDocument/2006/relationships/hyperlink" Target="#AIDE_REPERE17" /><Relationship Id="rId4" Type="http://schemas.openxmlformats.org/officeDocument/2006/relationships/hyperlink" Target="#AIDE_REPERE18" /><Relationship Id="rId5" Type="http://schemas.openxmlformats.org/officeDocument/2006/relationships/hyperlink" Target="#AIDE_REPERE18" /><Relationship Id="rId6" Type="http://schemas.openxmlformats.org/officeDocument/2006/relationships/hyperlink" Target="#AIDE_REPERE19" /><Relationship Id="rId7" Type="http://schemas.openxmlformats.org/officeDocument/2006/relationships/hyperlink" Target="#AIDE_REPERE19"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514350</xdr:colOff>
      <xdr:row>82</xdr:row>
      <xdr:rowOff>38100</xdr:rowOff>
    </xdr:from>
    <xdr:to>
      <xdr:col>3</xdr:col>
      <xdr:colOff>19050</xdr:colOff>
      <xdr:row>84</xdr:row>
      <xdr:rowOff>238125</xdr:rowOff>
    </xdr:to>
    <xdr:grpSp>
      <xdr:nvGrpSpPr>
        <xdr:cNvPr id="1" name="Groupe 6"/>
        <xdr:cNvGrpSpPr>
          <a:grpSpLocks/>
        </xdr:cNvGrpSpPr>
      </xdr:nvGrpSpPr>
      <xdr:grpSpPr>
        <a:xfrm>
          <a:off x="952500" y="18630900"/>
          <a:ext cx="266700" cy="752475"/>
          <a:chOff x="542925" y="4876800"/>
          <a:chExt cx="266669" cy="733385"/>
        </a:xfrm>
        <a:solidFill>
          <a:srgbClr val="FFFFFF"/>
        </a:solidFill>
      </xdr:grpSpPr>
      <xdr:pic>
        <xdr:nvPicPr>
          <xdr:cNvPr id="2" name="Image 3"/>
          <xdr:cNvPicPr preferRelativeResize="1">
            <a:picLocks noChangeAspect="1"/>
          </xdr:cNvPicPr>
        </xdr:nvPicPr>
        <xdr:blipFill>
          <a:blip r:embed="rId1"/>
          <a:stretch>
            <a:fillRect/>
          </a:stretch>
        </xdr:blipFill>
        <xdr:spPr>
          <a:xfrm>
            <a:off x="542925" y="4876800"/>
            <a:ext cx="266669" cy="257051"/>
          </a:xfrm>
          <a:prstGeom prst="rect">
            <a:avLst/>
          </a:prstGeom>
          <a:noFill/>
          <a:ln w="9525" cmpd="sng">
            <a:noFill/>
          </a:ln>
        </xdr:spPr>
      </xdr:pic>
      <xdr:pic>
        <xdr:nvPicPr>
          <xdr:cNvPr id="3" name="Image 4"/>
          <xdr:cNvPicPr preferRelativeResize="1">
            <a:picLocks noChangeAspect="1"/>
          </xdr:cNvPicPr>
        </xdr:nvPicPr>
        <xdr:blipFill>
          <a:blip r:embed="rId2"/>
          <a:stretch>
            <a:fillRect/>
          </a:stretch>
        </xdr:blipFill>
        <xdr:spPr>
          <a:xfrm>
            <a:off x="561992" y="5372018"/>
            <a:ext cx="247602" cy="238167"/>
          </a:xfrm>
          <a:prstGeom prst="rect">
            <a:avLst/>
          </a:prstGeom>
          <a:noFill/>
          <a:ln w="9525" cmpd="sng">
            <a:noFill/>
          </a:ln>
        </xdr:spPr>
      </xdr:pic>
      <xdr:pic>
        <xdr:nvPicPr>
          <xdr:cNvPr id="4" name="Image 5"/>
          <xdr:cNvPicPr preferRelativeResize="1">
            <a:picLocks noChangeAspect="1"/>
          </xdr:cNvPicPr>
        </xdr:nvPicPr>
        <xdr:blipFill>
          <a:blip r:embed="rId3"/>
          <a:stretch>
            <a:fillRect/>
          </a:stretch>
        </xdr:blipFill>
        <xdr:spPr>
          <a:xfrm>
            <a:off x="552458" y="5114967"/>
            <a:ext cx="247602" cy="257051"/>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200025</xdr:colOff>
      <xdr:row>21</xdr:row>
      <xdr:rowOff>123825</xdr:rowOff>
    </xdr:from>
    <xdr:to>
      <xdr:col>7</xdr:col>
      <xdr:colOff>342900</xdr:colOff>
      <xdr:row>22</xdr:row>
      <xdr:rowOff>114300</xdr:rowOff>
    </xdr:to>
    <xdr:pic>
      <xdr:nvPicPr>
        <xdr:cNvPr id="1" name="Image 25">
          <a:hlinkClick r:id="rId3"/>
        </xdr:cNvPr>
        <xdr:cNvPicPr preferRelativeResize="1">
          <a:picLocks noChangeAspect="1"/>
        </xdr:cNvPicPr>
      </xdr:nvPicPr>
      <xdr:blipFill>
        <a:blip r:embed="rId1"/>
        <a:stretch>
          <a:fillRect/>
        </a:stretch>
      </xdr:blipFill>
      <xdr:spPr>
        <a:xfrm>
          <a:off x="8915400" y="4362450"/>
          <a:ext cx="142875" cy="152400"/>
        </a:xfrm>
        <a:prstGeom prst="rect">
          <a:avLst/>
        </a:prstGeom>
        <a:noFill/>
        <a:ln w="9525" cmpd="sng">
          <a:noFill/>
        </a:ln>
      </xdr:spPr>
    </xdr:pic>
    <xdr:clientData/>
  </xdr:twoCellAnchor>
  <xdr:twoCellAnchor editAs="oneCell">
    <xdr:from>
      <xdr:col>4</xdr:col>
      <xdr:colOff>304800</xdr:colOff>
      <xdr:row>21</xdr:row>
      <xdr:rowOff>123825</xdr:rowOff>
    </xdr:from>
    <xdr:to>
      <xdr:col>4</xdr:col>
      <xdr:colOff>447675</xdr:colOff>
      <xdr:row>22</xdr:row>
      <xdr:rowOff>114300</xdr:rowOff>
    </xdr:to>
    <xdr:pic>
      <xdr:nvPicPr>
        <xdr:cNvPr id="2" name="Image 25">
          <a:hlinkClick r:id="rId5"/>
        </xdr:cNvPr>
        <xdr:cNvPicPr preferRelativeResize="1">
          <a:picLocks noChangeAspect="1"/>
        </xdr:cNvPicPr>
      </xdr:nvPicPr>
      <xdr:blipFill>
        <a:blip r:embed="rId1"/>
        <a:stretch>
          <a:fillRect/>
        </a:stretch>
      </xdr:blipFill>
      <xdr:spPr>
        <a:xfrm>
          <a:off x="5534025" y="4362450"/>
          <a:ext cx="142875" cy="152400"/>
        </a:xfrm>
        <a:prstGeom prst="rect">
          <a:avLst/>
        </a:prstGeom>
        <a:noFill/>
        <a:ln w="9525" cmpd="sng">
          <a:noFill/>
        </a:ln>
      </xdr:spPr>
    </xdr:pic>
    <xdr:clientData/>
  </xdr:twoCellAnchor>
  <xdr:twoCellAnchor editAs="oneCell">
    <xdr:from>
      <xdr:col>1</xdr:col>
      <xdr:colOff>57150</xdr:colOff>
      <xdr:row>24</xdr:row>
      <xdr:rowOff>19050</xdr:rowOff>
    </xdr:from>
    <xdr:to>
      <xdr:col>1</xdr:col>
      <xdr:colOff>200025</xdr:colOff>
      <xdr:row>24</xdr:row>
      <xdr:rowOff>171450</xdr:rowOff>
    </xdr:to>
    <xdr:pic>
      <xdr:nvPicPr>
        <xdr:cNvPr id="3" name="Image 25">
          <a:hlinkClick r:id="rId7"/>
        </xdr:cNvPr>
        <xdr:cNvPicPr preferRelativeResize="1">
          <a:picLocks noChangeAspect="1"/>
        </xdr:cNvPicPr>
      </xdr:nvPicPr>
      <xdr:blipFill>
        <a:blip r:embed="rId1"/>
        <a:stretch>
          <a:fillRect/>
        </a:stretch>
      </xdr:blipFill>
      <xdr:spPr>
        <a:xfrm>
          <a:off x="57150" y="5372100"/>
          <a:ext cx="142875" cy="152400"/>
        </a:xfrm>
        <a:prstGeom prst="rect">
          <a:avLst/>
        </a:prstGeom>
        <a:noFill/>
        <a:ln w="9525" cmpd="sng">
          <a:noFill/>
        </a:ln>
      </xdr:spPr>
    </xdr:pic>
    <xdr:clientData/>
  </xdr:twoCellAnchor>
  <xdr:twoCellAnchor editAs="oneCell">
    <xdr:from>
      <xdr:col>1</xdr:col>
      <xdr:colOff>57150</xdr:colOff>
      <xdr:row>26</xdr:row>
      <xdr:rowOff>95250</xdr:rowOff>
    </xdr:from>
    <xdr:to>
      <xdr:col>1</xdr:col>
      <xdr:colOff>200025</xdr:colOff>
      <xdr:row>26</xdr:row>
      <xdr:rowOff>247650</xdr:rowOff>
    </xdr:to>
    <xdr:pic>
      <xdr:nvPicPr>
        <xdr:cNvPr id="4" name="Image 25">
          <a:hlinkClick r:id="rId9"/>
        </xdr:cNvPr>
        <xdr:cNvPicPr preferRelativeResize="1">
          <a:picLocks noChangeAspect="1"/>
        </xdr:cNvPicPr>
      </xdr:nvPicPr>
      <xdr:blipFill>
        <a:blip r:embed="rId1"/>
        <a:stretch>
          <a:fillRect/>
        </a:stretch>
      </xdr:blipFill>
      <xdr:spPr>
        <a:xfrm>
          <a:off x="57150" y="5829300"/>
          <a:ext cx="142875" cy="152400"/>
        </a:xfrm>
        <a:prstGeom prst="rect">
          <a:avLst/>
        </a:prstGeom>
        <a:noFill/>
        <a:ln w="9525" cmpd="sng">
          <a:noFill/>
        </a:ln>
      </xdr:spPr>
    </xdr:pic>
    <xdr:clientData/>
  </xdr:twoCellAnchor>
  <xdr:twoCellAnchor editAs="oneCell">
    <xdr:from>
      <xdr:col>1</xdr:col>
      <xdr:colOff>66675</xdr:colOff>
      <xdr:row>5</xdr:row>
      <xdr:rowOff>9525</xdr:rowOff>
    </xdr:from>
    <xdr:to>
      <xdr:col>1</xdr:col>
      <xdr:colOff>209550</xdr:colOff>
      <xdr:row>5</xdr:row>
      <xdr:rowOff>161925</xdr:rowOff>
    </xdr:to>
    <xdr:pic>
      <xdr:nvPicPr>
        <xdr:cNvPr id="5" name="Image 25">
          <a:hlinkClick r:id="rId11"/>
        </xdr:cNvPr>
        <xdr:cNvPicPr preferRelativeResize="1">
          <a:picLocks noChangeAspect="1"/>
        </xdr:cNvPicPr>
      </xdr:nvPicPr>
      <xdr:blipFill>
        <a:blip r:embed="rId1"/>
        <a:stretch>
          <a:fillRect/>
        </a:stretch>
      </xdr:blipFill>
      <xdr:spPr>
        <a:xfrm>
          <a:off x="66675" y="1171575"/>
          <a:ext cx="142875" cy="152400"/>
        </a:xfrm>
        <a:prstGeom prst="rect">
          <a:avLst/>
        </a:prstGeom>
        <a:noFill/>
        <a:ln w="9525" cmpd="sng">
          <a:noFill/>
        </a:ln>
      </xdr:spPr>
    </xdr:pic>
    <xdr:clientData/>
  </xdr:twoCellAnchor>
  <xdr:twoCellAnchor editAs="oneCell">
    <xdr:from>
      <xdr:col>2</xdr:col>
      <xdr:colOff>57150</xdr:colOff>
      <xdr:row>26</xdr:row>
      <xdr:rowOff>38100</xdr:rowOff>
    </xdr:from>
    <xdr:to>
      <xdr:col>2</xdr:col>
      <xdr:colOff>276225</xdr:colOff>
      <xdr:row>26</xdr:row>
      <xdr:rowOff>266700</xdr:rowOff>
    </xdr:to>
    <xdr:pic macro="[0]!SaisieFiness">
      <xdr:nvPicPr>
        <xdr:cNvPr id="6" name="Image 1"/>
        <xdr:cNvPicPr preferRelativeResize="1">
          <a:picLocks noChangeAspect="1"/>
        </xdr:cNvPicPr>
      </xdr:nvPicPr>
      <xdr:blipFill>
        <a:blip r:embed="rId12"/>
        <a:stretch>
          <a:fillRect/>
        </a:stretch>
      </xdr:blipFill>
      <xdr:spPr>
        <a:xfrm>
          <a:off x="381000" y="5772150"/>
          <a:ext cx="219075" cy="228600"/>
        </a:xfrm>
        <a:prstGeom prst="rect">
          <a:avLst/>
        </a:prstGeom>
        <a:noFill/>
        <a:ln w="9525" cmpd="sng">
          <a:noFill/>
        </a:ln>
      </xdr:spPr>
    </xdr:pic>
    <xdr:clientData/>
  </xdr:twoCellAnchor>
  <xdr:twoCellAnchor editAs="oneCell">
    <xdr:from>
      <xdr:col>2</xdr:col>
      <xdr:colOff>342900</xdr:colOff>
      <xdr:row>26</xdr:row>
      <xdr:rowOff>38100</xdr:rowOff>
    </xdr:from>
    <xdr:to>
      <xdr:col>2</xdr:col>
      <xdr:colOff>561975</xdr:colOff>
      <xdr:row>26</xdr:row>
      <xdr:rowOff>276225</xdr:rowOff>
    </xdr:to>
    <xdr:pic macro="[0]!ModifierFiness">
      <xdr:nvPicPr>
        <xdr:cNvPr id="7" name="Image 2"/>
        <xdr:cNvPicPr preferRelativeResize="1">
          <a:picLocks noChangeAspect="1"/>
        </xdr:cNvPicPr>
      </xdr:nvPicPr>
      <xdr:blipFill>
        <a:blip r:embed="rId13"/>
        <a:stretch>
          <a:fillRect/>
        </a:stretch>
      </xdr:blipFill>
      <xdr:spPr>
        <a:xfrm>
          <a:off x="666750" y="5772150"/>
          <a:ext cx="219075" cy="238125"/>
        </a:xfrm>
        <a:prstGeom prst="rect">
          <a:avLst/>
        </a:prstGeom>
        <a:noFill/>
        <a:ln w="9525" cmpd="sng">
          <a:noFill/>
        </a:ln>
      </xdr:spPr>
    </xdr:pic>
    <xdr:clientData/>
  </xdr:twoCellAnchor>
  <xdr:twoCellAnchor editAs="oneCell">
    <xdr:from>
      <xdr:col>2</xdr:col>
      <xdr:colOff>619125</xdr:colOff>
      <xdr:row>26</xdr:row>
      <xdr:rowOff>38100</xdr:rowOff>
    </xdr:from>
    <xdr:to>
      <xdr:col>2</xdr:col>
      <xdr:colOff>838200</xdr:colOff>
      <xdr:row>26</xdr:row>
      <xdr:rowOff>276225</xdr:rowOff>
    </xdr:to>
    <xdr:pic macro="[0]!SupprimerFiness">
      <xdr:nvPicPr>
        <xdr:cNvPr id="8" name="Image 3"/>
        <xdr:cNvPicPr preferRelativeResize="1">
          <a:picLocks noChangeAspect="1"/>
        </xdr:cNvPicPr>
      </xdr:nvPicPr>
      <xdr:blipFill>
        <a:blip r:embed="rId14"/>
        <a:stretch>
          <a:fillRect/>
        </a:stretch>
      </xdr:blipFill>
      <xdr:spPr>
        <a:xfrm>
          <a:off x="942975" y="5772150"/>
          <a:ext cx="219075" cy="238125"/>
        </a:xfrm>
        <a:prstGeom prst="rect">
          <a:avLst/>
        </a:prstGeom>
        <a:noFill/>
        <a:ln w="9525" cmpd="sng">
          <a:noFill/>
        </a:ln>
      </xdr:spPr>
    </xdr:pic>
    <xdr:clientData/>
  </xdr:twoCellAnchor>
  <xdr:twoCellAnchor editAs="oneCell">
    <xdr:from>
      <xdr:col>1</xdr:col>
      <xdr:colOff>66675</xdr:colOff>
      <xdr:row>13</xdr:row>
      <xdr:rowOff>9525</xdr:rowOff>
    </xdr:from>
    <xdr:to>
      <xdr:col>1</xdr:col>
      <xdr:colOff>209550</xdr:colOff>
      <xdr:row>13</xdr:row>
      <xdr:rowOff>161925</xdr:rowOff>
    </xdr:to>
    <xdr:pic>
      <xdr:nvPicPr>
        <xdr:cNvPr id="9" name="Image 25">
          <a:hlinkClick r:id="rId16"/>
        </xdr:cNvPr>
        <xdr:cNvPicPr preferRelativeResize="1">
          <a:picLocks noChangeAspect="1"/>
        </xdr:cNvPicPr>
      </xdr:nvPicPr>
      <xdr:blipFill>
        <a:blip r:embed="rId1"/>
        <a:stretch>
          <a:fillRect/>
        </a:stretch>
      </xdr:blipFill>
      <xdr:spPr>
        <a:xfrm>
          <a:off x="66675" y="2790825"/>
          <a:ext cx="142875" cy="152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323850</xdr:colOff>
      <xdr:row>5</xdr:row>
      <xdr:rowOff>133350</xdr:rowOff>
    </xdr:from>
    <xdr:to>
      <xdr:col>4</xdr:col>
      <xdr:colOff>466725</xdr:colOff>
      <xdr:row>6</xdr:row>
      <xdr:rowOff>123825</xdr:rowOff>
    </xdr:to>
    <xdr:pic>
      <xdr:nvPicPr>
        <xdr:cNvPr id="1" name="Image 25">
          <a:hlinkClick r:id="rId3"/>
        </xdr:cNvPr>
        <xdr:cNvPicPr preferRelativeResize="1">
          <a:picLocks noChangeAspect="1"/>
        </xdr:cNvPicPr>
      </xdr:nvPicPr>
      <xdr:blipFill>
        <a:blip r:embed="rId1"/>
        <a:stretch>
          <a:fillRect/>
        </a:stretch>
      </xdr:blipFill>
      <xdr:spPr>
        <a:xfrm>
          <a:off x="5476875" y="1295400"/>
          <a:ext cx="142875" cy="152400"/>
        </a:xfrm>
        <a:prstGeom prst="rect">
          <a:avLst/>
        </a:prstGeom>
        <a:noFill/>
        <a:ln w="9525" cmpd="sng">
          <a:noFill/>
        </a:ln>
      </xdr:spPr>
    </xdr:pic>
    <xdr:clientData/>
  </xdr:twoCellAnchor>
  <xdr:twoCellAnchor editAs="oneCell">
    <xdr:from>
      <xdr:col>2</xdr:col>
      <xdr:colOff>1447800</xdr:colOff>
      <xdr:row>5</xdr:row>
      <xdr:rowOff>133350</xdr:rowOff>
    </xdr:from>
    <xdr:to>
      <xdr:col>2</xdr:col>
      <xdr:colOff>1590675</xdr:colOff>
      <xdr:row>6</xdr:row>
      <xdr:rowOff>123825</xdr:rowOff>
    </xdr:to>
    <xdr:pic>
      <xdr:nvPicPr>
        <xdr:cNvPr id="2" name="Image 25">
          <a:hlinkClick r:id="rId5"/>
        </xdr:cNvPr>
        <xdr:cNvPicPr preferRelativeResize="1">
          <a:picLocks noChangeAspect="1"/>
        </xdr:cNvPicPr>
      </xdr:nvPicPr>
      <xdr:blipFill>
        <a:blip r:embed="rId1"/>
        <a:stretch>
          <a:fillRect/>
        </a:stretch>
      </xdr:blipFill>
      <xdr:spPr>
        <a:xfrm>
          <a:off x="2609850" y="1295400"/>
          <a:ext cx="142875" cy="152400"/>
        </a:xfrm>
        <a:prstGeom prst="rect">
          <a:avLst/>
        </a:prstGeom>
        <a:noFill/>
        <a:ln w="9525" cmpd="sng">
          <a:noFill/>
        </a:ln>
      </xdr:spPr>
    </xdr:pic>
    <xdr:clientData/>
  </xdr:twoCellAnchor>
  <xdr:twoCellAnchor editAs="oneCell">
    <xdr:from>
      <xdr:col>2</xdr:col>
      <xdr:colOff>57150</xdr:colOff>
      <xdr:row>10</xdr:row>
      <xdr:rowOff>38100</xdr:rowOff>
    </xdr:from>
    <xdr:to>
      <xdr:col>2</xdr:col>
      <xdr:colOff>276225</xdr:colOff>
      <xdr:row>10</xdr:row>
      <xdr:rowOff>266700</xdr:rowOff>
    </xdr:to>
    <xdr:pic macro="[0]!SaisieId_CR_SF_">
      <xdr:nvPicPr>
        <xdr:cNvPr id="3" name="Image 1"/>
        <xdr:cNvPicPr preferRelativeResize="1">
          <a:picLocks noChangeAspect="1"/>
        </xdr:cNvPicPr>
      </xdr:nvPicPr>
      <xdr:blipFill>
        <a:blip r:embed="rId6"/>
        <a:stretch>
          <a:fillRect/>
        </a:stretch>
      </xdr:blipFill>
      <xdr:spPr>
        <a:xfrm>
          <a:off x="1219200" y="2695575"/>
          <a:ext cx="219075" cy="228600"/>
        </a:xfrm>
        <a:prstGeom prst="rect">
          <a:avLst/>
        </a:prstGeom>
        <a:noFill/>
        <a:ln w="9525" cmpd="sng">
          <a:noFill/>
        </a:ln>
      </xdr:spPr>
    </xdr:pic>
    <xdr:clientData/>
  </xdr:twoCellAnchor>
  <xdr:twoCellAnchor editAs="oneCell">
    <xdr:from>
      <xdr:col>2</xdr:col>
      <xdr:colOff>342900</xdr:colOff>
      <xdr:row>10</xdr:row>
      <xdr:rowOff>38100</xdr:rowOff>
    </xdr:from>
    <xdr:to>
      <xdr:col>2</xdr:col>
      <xdr:colOff>561975</xdr:colOff>
      <xdr:row>10</xdr:row>
      <xdr:rowOff>276225</xdr:rowOff>
    </xdr:to>
    <xdr:pic macro="[0]!ModifierId_CR_SF_">
      <xdr:nvPicPr>
        <xdr:cNvPr id="4" name="Image 2"/>
        <xdr:cNvPicPr preferRelativeResize="1">
          <a:picLocks noChangeAspect="1"/>
        </xdr:cNvPicPr>
      </xdr:nvPicPr>
      <xdr:blipFill>
        <a:blip r:embed="rId7"/>
        <a:stretch>
          <a:fillRect/>
        </a:stretch>
      </xdr:blipFill>
      <xdr:spPr>
        <a:xfrm>
          <a:off x="1504950" y="2695575"/>
          <a:ext cx="219075" cy="238125"/>
        </a:xfrm>
        <a:prstGeom prst="rect">
          <a:avLst/>
        </a:prstGeom>
        <a:noFill/>
        <a:ln w="9525" cmpd="sng">
          <a:noFill/>
        </a:ln>
      </xdr:spPr>
    </xdr:pic>
    <xdr:clientData/>
  </xdr:twoCellAnchor>
  <xdr:twoCellAnchor editAs="oneCell">
    <xdr:from>
      <xdr:col>2</xdr:col>
      <xdr:colOff>619125</xdr:colOff>
      <xdr:row>10</xdr:row>
      <xdr:rowOff>38100</xdr:rowOff>
    </xdr:from>
    <xdr:to>
      <xdr:col>2</xdr:col>
      <xdr:colOff>838200</xdr:colOff>
      <xdr:row>10</xdr:row>
      <xdr:rowOff>276225</xdr:rowOff>
    </xdr:to>
    <xdr:pic macro="[0]!SupprimerId_CR_SF_">
      <xdr:nvPicPr>
        <xdr:cNvPr id="5" name="Image 3"/>
        <xdr:cNvPicPr preferRelativeResize="1">
          <a:picLocks noChangeAspect="1"/>
        </xdr:cNvPicPr>
      </xdr:nvPicPr>
      <xdr:blipFill>
        <a:blip r:embed="rId8"/>
        <a:stretch>
          <a:fillRect/>
        </a:stretch>
      </xdr:blipFill>
      <xdr:spPr>
        <a:xfrm>
          <a:off x="1781175" y="2695575"/>
          <a:ext cx="219075" cy="238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342900</xdr:colOff>
      <xdr:row>21</xdr:row>
      <xdr:rowOff>152400</xdr:rowOff>
    </xdr:from>
    <xdr:to>
      <xdr:col>5</xdr:col>
      <xdr:colOff>485775</xdr:colOff>
      <xdr:row>22</xdr:row>
      <xdr:rowOff>142875</xdr:rowOff>
    </xdr:to>
    <xdr:pic>
      <xdr:nvPicPr>
        <xdr:cNvPr id="1" name="Image 25">
          <a:hlinkClick r:id="rId3"/>
        </xdr:cNvPr>
        <xdr:cNvPicPr preferRelativeResize="1">
          <a:picLocks noChangeAspect="1"/>
        </xdr:cNvPicPr>
      </xdr:nvPicPr>
      <xdr:blipFill>
        <a:blip r:embed="rId1"/>
        <a:stretch>
          <a:fillRect/>
        </a:stretch>
      </xdr:blipFill>
      <xdr:spPr>
        <a:xfrm>
          <a:off x="6543675" y="4343400"/>
          <a:ext cx="142875" cy="152400"/>
        </a:xfrm>
        <a:prstGeom prst="rect">
          <a:avLst/>
        </a:prstGeom>
        <a:noFill/>
        <a:ln w="9525" cmpd="sng">
          <a:noFill/>
        </a:ln>
      </xdr:spPr>
    </xdr:pic>
    <xdr:clientData/>
  </xdr:twoCellAnchor>
  <xdr:twoCellAnchor editAs="oneCell">
    <xdr:from>
      <xdr:col>13</xdr:col>
      <xdr:colOff>400050</xdr:colOff>
      <xdr:row>22</xdr:row>
      <xdr:rowOff>0</xdr:rowOff>
    </xdr:from>
    <xdr:to>
      <xdr:col>13</xdr:col>
      <xdr:colOff>542925</xdr:colOff>
      <xdr:row>22</xdr:row>
      <xdr:rowOff>152400</xdr:rowOff>
    </xdr:to>
    <xdr:pic>
      <xdr:nvPicPr>
        <xdr:cNvPr id="2" name="Image 25">
          <a:hlinkClick r:id="rId5"/>
        </xdr:cNvPr>
        <xdr:cNvPicPr preferRelativeResize="1">
          <a:picLocks noChangeAspect="1"/>
        </xdr:cNvPicPr>
      </xdr:nvPicPr>
      <xdr:blipFill>
        <a:blip r:embed="rId1"/>
        <a:stretch>
          <a:fillRect/>
        </a:stretch>
      </xdr:blipFill>
      <xdr:spPr>
        <a:xfrm>
          <a:off x="13382625" y="4352925"/>
          <a:ext cx="142875" cy="152400"/>
        </a:xfrm>
        <a:prstGeom prst="rect">
          <a:avLst/>
        </a:prstGeom>
        <a:noFill/>
        <a:ln w="9525" cmpd="sng">
          <a:noFill/>
        </a:ln>
      </xdr:spPr>
    </xdr:pic>
    <xdr:clientData/>
  </xdr:twoCellAnchor>
  <xdr:twoCellAnchor editAs="oneCell">
    <xdr:from>
      <xdr:col>14</xdr:col>
      <xdr:colOff>419100</xdr:colOff>
      <xdr:row>22</xdr:row>
      <xdr:rowOff>0</xdr:rowOff>
    </xdr:from>
    <xdr:to>
      <xdr:col>14</xdr:col>
      <xdr:colOff>561975</xdr:colOff>
      <xdr:row>22</xdr:row>
      <xdr:rowOff>152400</xdr:rowOff>
    </xdr:to>
    <xdr:pic>
      <xdr:nvPicPr>
        <xdr:cNvPr id="3" name="Image 25">
          <a:hlinkClick r:id="rId7"/>
        </xdr:cNvPr>
        <xdr:cNvPicPr preferRelativeResize="1">
          <a:picLocks noChangeAspect="1"/>
        </xdr:cNvPicPr>
      </xdr:nvPicPr>
      <xdr:blipFill>
        <a:blip r:embed="rId1"/>
        <a:stretch>
          <a:fillRect/>
        </a:stretch>
      </xdr:blipFill>
      <xdr:spPr>
        <a:xfrm>
          <a:off x="14249400" y="4352925"/>
          <a:ext cx="142875" cy="152400"/>
        </a:xfrm>
        <a:prstGeom prst="rect">
          <a:avLst/>
        </a:prstGeom>
        <a:noFill/>
        <a:ln w="9525" cmpd="sng">
          <a:noFill/>
        </a:ln>
      </xdr:spPr>
    </xdr:pic>
    <xdr:clientData/>
  </xdr:twoCellAnchor>
  <xdr:twoCellAnchor editAs="oneCell">
    <xdr:from>
      <xdr:col>14</xdr:col>
      <xdr:colOff>409575</xdr:colOff>
      <xdr:row>73</xdr:row>
      <xdr:rowOff>0</xdr:rowOff>
    </xdr:from>
    <xdr:to>
      <xdr:col>14</xdr:col>
      <xdr:colOff>552450</xdr:colOff>
      <xdr:row>73</xdr:row>
      <xdr:rowOff>152400</xdr:rowOff>
    </xdr:to>
    <xdr:pic>
      <xdr:nvPicPr>
        <xdr:cNvPr id="4" name="Image 25">
          <a:hlinkClick r:id="rId9"/>
        </xdr:cNvPr>
        <xdr:cNvPicPr preferRelativeResize="1">
          <a:picLocks noChangeAspect="1"/>
        </xdr:cNvPicPr>
      </xdr:nvPicPr>
      <xdr:blipFill>
        <a:blip r:embed="rId1"/>
        <a:stretch>
          <a:fillRect/>
        </a:stretch>
      </xdr:blipFill>
      <xdr:spPr>
        <a:xfrm>
          <a:off x="14239875" y="15268575"/>
          <a:ext cx="142875" cy="152400"/>
        </a:xfrm>
        <a:prstGeom prst="rect">
          <a:avLst/>
        </a:prstGeom>
        <a:noFill/>
        <a:ln w="9525" cmpd="sng">
          <a:noFill/>
        </a:ln>
      </xdr:spPr>
    </xdr:pic>
    <xdr:clientData/>
  </xdr:twoCellAnchor>
  <xdr:twoCellAnchor editAs="oneCell">
    <xdr:from>
      <xdr:col>14</xdr:col>
      <xdr:colOff>361950</xdr:colOff>
      <xdr:row>124</xdr:row>
      <xdr:rowOff>0</xdr:rowOff>
    </xdr:from>
    <xdr:to>
      <xdr:col>14</xdr:col>
      <xdr:colOff>504825</xdr:colOff>
      <xdr:row>124</xdr:row>
      <xdr:rowOff>152400</xdr:rowOff>
    </xdr:to>
    <xdr:pic>
      <xdr:nvPicPr>
        <xdr:cNvPr id="5" name="Image 25">
          <a:hlinkClick r:id="rId11"/>
        </xdr:cNvPr>
        <xdr:cNvPicPr preferRelativeResize="1">
          <a:picLocks noChangeAspect="1"/>
        </xdr:cNvPicPr>
      </xdr:nvPicPr>
      <xdr:blipFill>
        <a:blip r:embed="rId1"/>
        <a:stretch>
          <a:fillRect/>
        </a:stretch>
      </xdr:blipFill>
      <xdr:spPr>
        <a:xfrm>
          <a:off x="14192250" y="26117550"/>
          <a:ext cx="142875" cy="152400"/>
        </a:xfrm>
        <a:prstGeom prst="rect">
          <a:avLst/>
        </a:prstGeom>
        <a:noFill/>
        <a:ln w="9525" cmpd="sng">
          <a:noFill/>
        </a:ln>
      </xdr:spPr>
    </xdr:pic>
    <xdr:clientData/>
  </xdr:twoCellAnchor>
  <xdr:twoCellAnchor editAs="oneCell">
    <xdr:from>
      <xdr:col>0</xdr:col>
      <xdr:colOff>19050</xdr:colOff>
      <xdr:row>29</xdr:row>
      <xdr:rowOff>114300</xdr:rowOff>
    </xdr:from>
    <xdr:to>
      <xdr:col>0</xdr:col>
      <xdr:colOff>161925</xdr:colOff>
      <xdr:row>29</xdr:row>
      <xdr:rowOff>266700</xdr:rowOff>
    </xdr:to>
    <xdr:pic>
      <xdr:nvPicPr>
        <xdr:cNvPr id="6" name="Image 25">
          <a:hlinkClick r:id="rId13"/>
        </xdr:cNvPr>
        <xdr:cNvPicPr preferRelativeResize="1">
          <a:picLocks noChangeAspect="1"/>
        </xdr:cNvPicPr>
      </xdr:nvPicPr>
      <xdr:blipFill>
        <a:blip r:embed="rId1"/>
        <a:stretch>
          <a:fillRect/>
        </a:stretch>
      </xdr:blipFill>
      <xdr:spPr>
        <a:xfrm>
          <a:off x="19050" y="6000750"/>
          <a:ext cx="142875" cy="152400"/>
        </a:xfrm>
        <a:prstGeom prst="rect">
          <a:avLst/>
        </a:prstGeom>
        <a:noFill/>
        <a:ln w="9525" cmpd="sng">
          <a:noFill/>
        </a:ln>
      </xdr:spPr>
    </xdr:pic>
    <xdr:clientData/>
  </xdr:twoCellAnchor>
  <xdr:twoCellAnchor editAs="oneCell">
    <xdr:from>
      <xdr:col>0</xdr:col>
      <xdr:colOff>0</xdr:colOff>
      <xdr:row>41</xdr:row>
      <xdr:rowOff>95250</xdr:rowOff>
    </xdr:from>
    <xdr:to>
      <xdr:col>0</xdr:col>
      <xdr:colOff>142875</xdr:colOff>
      <xdr:row>41</xdr:row>
      <xdr:rowOff>247650</xdr:rowOff>
    </xdr:to>
    <xdr:pic>
      <xdr:nvPicPr>
        <xdr:cNvPr id="7" name="Image 25">
          <a:hlinkClick r:id="rId15"/>
        </xdr:cNvPr>
        <xdr:cNvPicPr preferRelativeResize="1">
          <a:picLocks noChangeAspect="1"/>
        </xdr:cNvPicPr>
      </xdr:nvPicPr>
      <xdr:blipFill>
        <a:blip r:embed="rId1"/>
        <a:stretch>
          <a:fillRect/>
        </a:stretch>
      </xdr:blipFill>
      <xdr:spPr>
        <a:xfrm>
          <a:off x="0" y="8572500"/>
          <a:ext cx="142875" cy="152400"/>
        </a:xfrm>
        <a:prstGeom prst="rect">
          <a:avLst/>
        </a:prstGeom>
        <a:noFill/>
        <a:ln w="9525" cmpd="sng">
          <a:noFill/>
        </a:ln>
      </xdr:spPr>
    </xdr:pic>
    <xdr:clientData/>
  </xdr:twoCellAnchor>
  <xdr:twoCellAnchor editAs="oneCell">
    <xdr:from>
      <xdr:col>0</xdr:col>
      <xdr:colOff>0</xdr:colOff>
      <xdr:row>142</xdr:row>
      <xdr:rowOff>85725</xdr:rowOff>
    </xdr:from>
    <xdr:to>
      <xdr:col>0</xdr:col>
      <xdr:colOff>142875</xdr:colOff>
      <xdr:row>142</xdr:row>
      <xdr:rowOff>238125</xdr:rowOff>
    </xdr:to>
    <xdr:pic>
      <xdr:nvPicPr>
        <xdr:cNvPr id="8" name="Image 25">
          <a:hlinkClick r:id="rId17"/>
        </xdr:cNvPr>
        <xdr:cNvPicPr preferRelativeResize="1">
          <a:picLocks noChangeAspect="1"/>
        </xdr:cNvPicPr>
      </xdr:nvPicPr>
      <xdr:blipFill>
        <a:blip r:embed="rId1"/>
        <a:stretch>
          <a:fillRect/>
        </a:stretch>
      </xdr:blipFill>
      <xdr:spPr>
        <a:xfrm>
          <a:off x="0" y="29860875"/>
          <a:ext cx="142875" cy="152400"/>
        </a:xfrm>
        <a:prstGeom prst="rect">
          <a:avLst/>
        </a:prstGeom>
        <a:noFill/>
        <a:ln w="9525" cmpd="sng">
          <a:noFill/>
        </a:ln>
      </xdr:spPr>
    </xdr:pic>
    <xdr:clientData/>
  </xdr:twoCellAnchor>
  <xdr:twoCellAnchor editAs="oneCell">
    <xdr:from>
      <xdr:col>2</xdr:col>
      <xdr:colOff>1171575</xdr:colOff>
      <xdr:row>110</xdr:row>
      <xdr:rowOff>0</xdr:rowOff>
    </xdr:from>
    <xdr:to>
      <xdr:col>2</xdr:col>
      <xdr:colOff>1314450</xdr:colOff>
      <xdr:row>110</xdr:row>
      <xdr:rowOff>152400</xdr:rowOff>
    </xdr:to>
    <xdr:pic>
      <xdr:nvPicPr>
        <xdr:cNvPr id="9" name="Image 25">
          <a:hlinkClick r:id="rId19"/>
        </xdr:cNvPr>
        <xdr:cNvPicPr preferRelativeResize="1">
          <a:picLocks noChangeAspect="1"/>
        </xdr:cNvPicPr>
      </xdr:nvPicPr>
      <xdr:blipFill>
        <a:blip r:embed="rId1"/>
        <a:stretch>
          <a:fillRect/>
        </a:stretch>
      </xdr:blipFill>
      <xdr:spPr>
        <a:xfrm>
          <a:off x="2238375" y="23764875"/>
          <a:ext cx="142875" cy="152400"/>
        </a:xfrm>
        <a:prstGeom prst="rect">
          <a:avLst/>
        </a:prstGeom>
        <a:noFill/>
        <a:ln w="9525" cmpd="sng">
          <a:noFill/>
        </a:ln>
      </xdr:spPr>
    </xdr:pic>
    <xdr:clientData/>
  </xdr:twoCellAnchor>
  <xdr:twoCellAnchor editAs="oneCell">
    <xdr:from>
      <xdr:col>1</xdr:col>
      <xdr:colOff>638175</xdr:colOff>
      <xdr:row>10</xdr:row>
      <xdr:rowOff>9525</xdr:rowOff>
    </xdr:from>
    <xdr:to>
      <xdr:col>1</xdr:col>
      <xdr:colOff>781050</xdr:colOff>
      <xdr:row>10</xdr:row>
      <xdr:rowOff>152400</xdr:rowOff>
    </xdr:to>
    <xdr:pic>
      <xdr:nvPicPr>
        <xdr:cNvPr id="10" name="Image 25">
          <a:hlinkClick r:id="rId21"/>
        </xdr:cNvPr>
        <xdr:cNvPicPr preferRelativeResize="1">
          <a:picLocks noChangeAspect="1"/>
        </xdr:cNvPicPr>
      </xdr:nvPicPr>
      <xdr:blipFill>
        <a:blip r:embed="rId1"/>
        <a:stretch>
          <a:fillRect/>
        </a:stretch>
      </xdr:blipFill>
      <xdr:spPr>
        <a:xfrm>
          <a:off x="819150" y="2095500"/>
          <a:ext cx="142875" cy="142875"/>
        </a:xfrm>
        <a:prstGeom prst="rect">
          <a:avLst/>
        </a:prstGeom>
        <a:noFill/>
        <a:ln w="9525" cmpd="sng">
          <a:noFill/>
        </a:ln>
      </xdr:spPr>
    </xdr:pic>
    <xdr:clientData/>
  </xdr:twoCellAnchor>
  <xdr:twoCellAnchor editAs="oneCell">
    <xdr:from>
      <xdr:col>1</xdr:col>
      <xdr:colOff>638175</xdr:colOff>
      <xdr:row>11</xdr:row>
      <xdr:rowOff>9525</xdr:rowOff>
    </xdr:from>
    <xdr:to>
      <xdr:col>1</xdr:col>
      <xdr:colOff>781050</xdr:colOff>
      <xdr:row>11</xdr:row>
      <xdr:rowOff>161925</xdr:rowOff>
    </xdr:to>
    <xdr:pic>
      <xdr:nvPicPr>
        <xdr:cNvPr id="11" name="Image 25">
          <a:hlinkClick r:id="rId23"/>
        </xdr:cNvPr>
        <xdr:cNvPicPr preferRelativeResize="1">
          <a:picLocks noChangeAspect="1"/>
        </xdr:cNvPicPr>
      </xdr:nvPicPr>
      <xdr:blipFill>
        <a:blip r:embed="rId1"/>
        <a:stretch>
          <a:fillRect/>
        </a:stretch>
      </xdr:blipFill>
      <xdr:spPr>
        <a:xfrm>
          <a:off x="819150" y="2257425"/>
          <a:ext cx="142875" cy="152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476250</xdr:colOff>
      <xdr:row>4</xdr:row>
      <xdr:rowOff>142875</xdr:rowOff>
    </xdr:from>
    <xdr:to>
      <xdr:col>6</xdr:col>
      <xdr:colOff>619125</xdr:colOff>
      <xdr:row>5</xdr:row>
      <xdr:rowOff>133350</xdr:rowOff>
    </xdr:to>
    <xdr:pic>
      <xdr:nvPicPr>
        <xdr:cNvPr id="1" name="Image 25">
          <a:hlinkClick r:id="rId3"/>
        </xdr:cNvPr>
        <xdr:cNvPicPr preferRelativeResize="1">
          <a:picLocks noChangeAspect="1"/>
        </xdr:cNvPicPr>
      </xdr:nvPicPr>
      <xdr:blipFill>
        <a:blip r:embed="rId1"/>
        <a:stretch>
          <a:fillRect/>
        </a:stretch>
      </xdr:blipFill>
      <xdr:spPr>
        <a:xfrm>
          <a:off x="6762750" y="1114425"/>
          <a:ext cx="142875" cy="152400"/>
        </a:xfrm>
        <a:prstGeom prst="rect">
          <a:avLst/>
        </a:prstGeom>
        <a:noFill/>
        <a:ln w="9525" cmpd="sng">
          <a:noFill/>
        </a:ln>
      </xdr:spPr>
    </xdr:pic>
    <xdr:clientData/>
  </xdr:twoCellAnchor>
  <xdr:twoCellAnchor editAs="oneCell">
    <xdr:from>
      <xdr:col>3</xdr:col>
      <xdr:colOff>466725</xdr:colOff>
      <xdr:row>10</xdr:row>
      <xdr:rowOff>552450</xdr:rowOff>
    </xdr:from>
    <xdr:to>
      <xdr:col>3</xdr:col>
      <xdr:colOff>609600</xdr:colOff>
      <xdr:row>11</xdr:row>
      <xdr:rowOff>95250</xdr:rowOff>
    </xdr:to>
    <xdr:pic>
      <xdr:nvPicPr>
        <xdr:cNvPr id="2" name="Image 25">
          <a:hlinkClick r:id="rId5"/>
        </xdr:cNvPr>
        <xdr:cNvPicPr preferRelativeResize="1">
          <a:picLocks noChangeAspect="1"/>
        </xdr:cNvPicPr>
      </xdr:nvPicPr>
      <xdr:blipFill>
        <a:blip r:embed="rId1"/>
        <a:stretch>
          <a:fillRect/>
        </a:stretch>
      </xdr:blipFill>
      <xdr:spPr>
        <a:xfrm>
          <a:off x="3609975" y="2990850"/>
          <a:ext cx="142875" cy="142875"/>
        </a:xfrm>
        <a:prstGeom prst="rect">
          <a:avLst/>
        </a:prstGeom>
        <a:noFill/>
        <a:ln w="9525" cmpd="sng">
          <a:noFill/>
        </a:ln>
      </xdr:spPr>
    </xdr:pic>
    <xdr:clientData/>
  </xdr:twoCellAnchor>
  <xdr:twoCellAnchor editAs="oneCell">
    <xdr:from>
      <xdr:col>0</xdr:col>
      <xdr:colOff>28575</xdr:colOff>
      <xdr:row>14</xdr:row>
      <xdr:rowOff>47625</xdr:rowOff>
    </xdr:from>
    <xdr:to>
      <xdr:col>0</xdr:col>
      <xdr:colOff>171450</xdr:colOff>
      <xdr:row>14</xdr:row>
      <xdr:rowOff>200025</xdr:rowOff>
    </xdr:to>
    <xdr:pic>
      <xdr:nvPicPr>
        <xdr:cNvPr id="3" name="Image 25">
          <a:hlinkClick r:id="rId7"/>
        </xdr:cNvPr>
        <xdr:cNvPicPr preferRelativeResize="1">
          <a:picLocks noChangeAspect="1"/>
        </xdr:cNvPicPr>
      </xdr:nvPicPr>
      <xdr:blipFill>
        <a:blip r:embed="rId1"/>
        <a:stretch>
          <a:fillRect/>
        </a:stretch>
      </xdr:blipFill>
      <xdr:spPr>
        <a:xfrm>
          <a:off x="28575" y="3867150"/>
          <a:ext cx="142875" cy="152400"/>
        </a:xfrm>
        <a:prstGeom prst="rect">
          <a:avLst/>
        </a:prstGeom>
        <a:noFill/>
        <a:ln w="9525" cmpd="sng">
          <a:noFill/>
        </a:ln>
      </xdr:spPr>
    </xdr:pic>
    <xdr:clientData/>
  </xdr:twoCellAnchor>
  <xdr:twoCellAnchor editAs="oneCell">
    <xdr:from>
      <xdr:col>4</xdr:col>
      <xdr:colOff>466725</xdr:colOff>
      <xdr:row>10</xdr:row>
      <xdr:rowOff>552450</xdr:rowOff>
    </xdr:from>
    <xdr:to>
      <xdr:col>4</xdr:col>
      <xdr:colOff>609600</xdr:colOff>
      <xdr:row>11</xdr:row>
      <xdr:rowOff>95250</xdr:rowOff>
    </xdr:to>
    <xdr:pic>
      <xdr:nvPicPr>
        <xdr:cNvPr id="4" name="Image 25">
          <a:hlinkClick r:id="rId9"/>
        </xdr:cNvPr>
        <xdr:cNvPicPr preferRelativeResize="1">
          <a:picLocks noChangeAspect="1"/>
        </xdr:cNvPicPr>
      </xdr:nvPicPr>
      <xdr:blipFill>
        <a:blip r:embed="rId1"/>
        <a:stretch>
          <a:fillRect/>
        </a:stretch>
      </xdr:blipFill>
      <xdr:spPr>
        <a:xfrm>
          <a:off x="4657725" y="2990850"/>
          <a:ext cx="142875" cy="142875"/>
        </a:xfrm>
        <a:prstGeom prst="rect">
          <a:avLst/>
        </a:prstGeom>
        <a:noFill/>
        <a:ln w="9525" cmpd="sng">
          <a:noFill/>
        </a:ln>
      </xdr:spPr>
    </xdr:pic>
    <xdr:clientData/>
  </xdr:twoCellAnchor>
  <xdr:twoCellAnchor editAs="oneCell">
    <xdr:from>
      <xdr:col>5</xdr:col>
      <xdr:colOff>466725</xdr:colOff>
      <xdr:row>10</xdr:row>
      <xdr:rowOff>552450</xdr:rowOff>
    </xdr:from>
    <xdr:to>
      <xdr:col>5</xdr:col>
      <xdr:colOff>609600</xdr:colOff>
      <xdr:row>11</xdr:row>
      <xdr:rowOff>95250</xdr:rowOff>
    </xdr:to>
    <xdr:pic>
      <xdr:nvPicPr>
        <xdr:cNvPr id="5" name="Image 25">
          <a:hlinkClick r:id="rId11"/>
        </xdr:cNvPr>
        <xdr:cNvPicPr preferRelativeResize="1">
          <a:picLocks noChangeAspect="1"/>
        </xdr:cNvPicPr>
      </xdr:nvPicPr>
      <xdr:blipFill>
        <a:blip r:embed="rId1"/>
        <a:stretch>
          <a:fillRect/>
        </a:stretch>
      </xdr:blipFill>
      <xdr:spPr>
        <a:xfrm>
          <a:off x="5705475" y="2990850"/>
          <a:ext cx="142875" cy="1428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1133475</xdr:colOff>
      <xdr:row>12</xdr:row>
      <xdr:rowOff>0</xdr:rowOff>
    </xdr:from>
    <xdr:to>
      <xdr:col>1</xdr:col>
      <xdr:colOff>1276350</xdr:colOff>
      <xdr:row>12</xdr:row>
      <xdr:rowOff>152400</xdr:rowOff>
    </xdr:to>
    <xdr:pic>
      <xdr:nvPicPr>
        <xdr:cNvPr id="1" name="Image 25">
          <a:hlinkClick r:id="rId3"/>
        </xdr:cNvPr>
        <xdr:cNvPicPr preferRelativeResize="1">
          <a:picLocks noChangeAspect="1"/>
        </xdr:cNvPicPr>
      </xdr:nvPicPr>
      <xdr:blipFill>
        <a:blip r:embed="rId1"/>
        <a:stretch>
          <a:fillRect/>
        </a:stretch>
      </xdr:blipFill>
      <xdr:spPr>
        <a:xfrm>
          <a:off x="1314450" y="3095625"/>
          <a:ext cx="142875" cy="152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438150</xdr:colOff>
      <xdr:row>14</xdr:row>
      <xdr:rowOff>0</xdr:rowOff>
    </xdr:from>
    <xdr:to>
      <xdr:col>14</xdr:col>
      <xdr:colOff>581025</xdr:colOff>
      <xdr:row>14</xdr:row>
      <xdr:rowOff>152400</xdr:rowOff>
    </xdr:to>
    <xdr:pic>
      <xdr:nvPicPr>
        <xdr:cNvPr id="1" name="Image 25">
          <a:hlinkClick r:id="rId3"/>
        </xdr:cNvPr>
        <xdr:cNvPicPr preferRelativeResize="1">
          <a:picLocks noChangeAspect="1"/>
        </xdr:cNvPicPr>
      </xdr:nvPicPr>
      <xdr:blipFill>
        <a:blip r:embed="rId1"/>
        <a:stretch>
          <a:fillRect/>
        </a:stretch>
      </xdr:blipFill>
      <xdr:spPr>
        <a:xfrm>
          <a:off x="14297025" y="3162300"/>
          <a:ext cx="142875" cy="152400"/>
        </a:xfrm>
        <a:prstGeom prst="rect">
          <a:avLst/>
        </a:prstGeom>
        <a:noFill/>
        <a:ln w="9525" cmpd="sng">
          <a:noFill/>
        </a:ln>
      </xdr:spPr>
    </xdr:pic>
    <xdr:clientData/>
  </xdr:twoCellAnchor>
  <xdr:twoCellAnchor editAs="oneCell">
    <xdr:from>
      <xdr:col>14</xdr:col>
      <xdr:colOff>400050</xdr:colOff>
      <xdr:row>65</xdr:row>
      <xdr:rowOff>0</xdr:rowOff>
    </xdr:from>
    <xdr:to>
      <xdr:col>14</xdr:col>
      <xdr:colOff>542925</xdr:colOff>
      <xdr:row>65</xdr:row>
      <xdr:rowOff>161925</xdr:rowOff>
    </xdr:to>
    <xdr:pic>
      <xdr:nvPicPr>
        <xdr:cNvPr id="2" name="Image 25">
          <a:hlinkClick r:id="rId5"/>
        </xdr:cNvPr>
        <xdr:cNvPicPr preferRelativeResize="1">
          <a:picLocks noChangeAspect="1"/>
        </xdr:cNvPicPr>
      </xdr:nvPicPr>
      <xdr:blipFill>
        <a:blip r:embed="rId1"/>
        <a:stretch>
          <a:fillRect/>
        </a:stretch>
      </xdr:blipFill>
      <xdr:spPr>
        <a:xfrm>
          <a:off x="14258925" y="14011275"/>
          <a:ext cx="142875" cy="161925"/>
        </a:xfrm>
        <a:prstGeom prst="rect">
          <a:avLst/>
        </a:prstGeom>
        <a:noFill/>
        <a:ln w="9525" cmpd="sng">
          <a:noFill/>
        </a:ln>
      </xdr:spPr>
    </xdr:pic>
    <xdr:clientData/>
  </xdr:twoCellAnchor>
  <xdr:twoCellAnchor editAs="oneCell">
    <xdr:from>
      <xdr:col>14</xdr:col>
      <xdr:colOff>371475</xdr:colOff>
      <xdr:row>116</xdr:row>
      <xdr:rowOff>0</xdr:rowOff>
    </xdr:from>
    <xdr:to>
      <xdr:col>14</xdr:col>
      <xdr:colOff>514350</xdr:colOff>
      <xdr:row>116</xdr:row>
      <xdr:rowOff>161925</xdr:rowOff>
    </xdr:to>
    <xdr:pic>
      <xdr:nvPicPr>
        <xdr:cNvPr id="3" name="Image 25">
          <a:hlinkClick r:id="rId7"/>
        </xdr:cNvPr>
        <xdr:cNvPicPr preferRelativeResize="1">
          <a:picLocks noChangeAspect="1"/>
        </xdr:cNvPicPr>
      </xdr:nvPicPr>
      <xdr:blipFill>
        <a:blip r:embed="rId1"/>
        <a:stretch>
          <a:fillRect/>
        </a:stretch>
      </xdr:blipFill>
      <xdr:spPr>
        <a:xfrm>
          <a:off x="14230350" y="24860250"/>
          <a:ext cx="142875" cy="1619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485775</xdr:colOff>
      <xdr:row>5</xdr:row>
      <xdr:rowOff>19050</xdr:rowOff>
    </xdr:from>
    <xdr:to>
      <xdr:col>6</xdr:col>
      <xdr:colOff>628650</xdr:colOff>
      <xdr:row>5</xdr:row>
      <xdr:rowOff>171450</xdr:rowOff>
    </xdr:to>
    <xdr:pic>
      <xdr:nvPicPr>
        <xdr:cNvPr id="1" name="Image 25">
          <a:hlinkClick r:id="rId3"/>
        </xdr:cNvPr>
        <xdr:cNvPicPr preferRelativeResize="1">
          <a:picLocks noChangeAspect="1"/>
        </xdr:cNvPicPr>
      </xdr:nvPicPr>
      <xdr:blipFill>
        <a:blip r:embed="rId1"/>
        <a:stretch>
          <a:fillRect/>
        </a:stretch>
      </xdr:blipFill>
      <xdr:spPr>
        <a:xfrm>
          <a:off x="6772275" y="1314450"/>
          <a:ext cx="142875" cy="152400"/>
        </a:xfrm>
        <a:prstGeom prst="rect">
          <a:avLst/>
        </a:prstGeom>
        <a:noFill/>
        <a:ln w="9525" cmpd="sng">
          <a:noFill/>
        </a:ln>
      </xdr:spPr>
    </xdr:pic>
    <xdr:clientData/>
  </xdr:twoCellAnchor>
  <xdr:twoCellAnchor editAs="oneCell">
    <xdr:from>
      <xdr:col>3</xdr:col>
      <xdr:colOff>476250</xdr:colOff>
      <xdr:row>11</xdr:row>
      <xdr:rowOff>0</xdr:rowOff>
    </xdr:from>
    <xdr:to>
      <xdr:col>3</xdr:col>
      <xdr:colOff>619125</xdr:colOff>
      <xdr:row>11</xdr:row>
      <xdr:rowOff>152400</xdr:rowOff>
    </xdr:to>
    <xdr:pic>
      <xdr:nvPicPr>
        <xdr:cNvPr id="2" name="Image 25">
          <a:hlinkClick r:id="rId5"/>
        </xdr:cNvPr>
        <xdr:cNvPicPr preferRelativeResize="1">
          <a:picLocks noChangeAspect="1"/>
        </xdr:cNvPicPr>
      </xdr:nvPicPr>
      <xdr:blipFill>
        <a:blip r:embed="rId1"/>
        <a:stretch>
          <a:fillRect/>
        </a:stretch>
      </xdr:blipFill>
      <xdr:spPr>
        <a:xfrm>
          <a:off x="3619500" y="2867025"/>
          <a:ext cx="142875" cy="152400"/>
        </a:xfrm>
        <a:prstGeom prst="rect">
          <a:avLst/>
        </a:prstGeom>
        <a:noFill/>
        <a:ln w="9525" cmpd="sng">
          <a:noFill/>
        </a:ln>
      </xdr:spPr>
    </xdr:pic>
    <xdr:clientData/>
  </xdr:twoCellAnchor>
  <xdr:twoCellAnchor editAs="oneCell">
    <xdr:from>
      <xdr:col>0</xdr:col>
      <xdr:colOff>0</xdr:colOff>
      <xdr:row>14</xdr:row>
      <xdr:rowOff>47625</xdr:rowOff>
    </xdr:from>
    <xdr:to>
      <xdr:col>0</xdr:col>
      <xdr:colOff>142875</xdr:colOff>
      <xdr:row>14</xdr:row>
      <xdr:rowOff>200025</xdr:rowOff>
    </xdr:to>
    <xdr:pic>
      <xdr:nvPicPr>
        <xdr:cNvPr id="3" name="Image 25">
          <a:hlinkClick r:id="rId7"/>
        </xdr:cNvPr>
        <xdr:cNvPicPr preferRelativeResize="1">
          <a:picLocks noChangeAspect="1"/>
        </xdr:cNvPicPr>
      </xdr:nvPicPr>
      <xdr:blipFill>
        <a:blip r:embed="rId1"/>
        <a:stretch>
          <a:fillRect/>
        </a:stretch>
      </xdr:blipFill>
      <xdr:spPr>
        <a:xfrm>
          <a:off x="0" y="3695700"/>
          <a:ext cx="142875" cy="152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11"/>
  <dimension ref="A1:B2"/>
  <sheetViews>
    <sheetView zoomScalePageLayoutView="0" workbookViewId="0" topLeftCell="A1">
      <selection activeCell="A1" sqref="A1"/>
    </sheetView>
  </sheetViews>
  <sheetFormatPr defaultColWidth="10.8515625" defaultRowHeight="15"/>
  <cols>
    <col min="1" max="1" width="25.57421875" style="17" bestFit="1" customWidth="1"/>
    <col min="2" max="16384" width="10.8515625" style="17" customWidth="1"/>
  </cols>
  <sheetData>
    <row r="1" spans="1:2" ht="15">
      <c r="A1" s="20" t="s">
        <v>136</v>
      </c>
      <c r="B1" s="140">
        <f>'Page de garde'!D14</f>
        <v>0</v>
      </c>
    </row>
    <row r="2" spans="1:2" ht="15">
      <c r="A2" s="20" t="s">
        <v>137</v>
      </c>
      <c r="B2" s="140">
        <f>'Page de garde'!$A$4</f>
        <v>0</v>
      </c>
    </row>
  </sheetData>
  <sheetProtection password="EAD6" sheet="1" objects="1" scenarios="1"/>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Feuil9"/>
  <dimension ref="A1:T146"/>
  <sheetViews>
    <sheetView zoomScale="85" zoomScaleNormal="85" zoomScalePageLayoutView="0" workbookViewId="0" topLeftCell="A1">
      <selection activeCell="B2" sqref="B2:C2"/>
    </sheetView>
  </sheetViews>
  <sheetFormatPr defaultColWidth="11.421875" defaultRowHeight="15"/>
  <cols>
    <col min="1" max="1" width="2.7109375" style="11" customWidth="1"/>
    <col min="2" max="2" width="13.7109375" style="11" customWidth="1"/>
    <col min="3" max="3" width="51.57421875" style="11" customWidth="1"/>
    <col min="4" max="14" width="12.7109375" style="207" customWidth="1"/>
    <col min="15" max="15" width="12.7109375" style="208" customWidth="1"/>
    <col min="16" max="16" width="11.28125" style="209" customWidth="1"/>
    <col min="17" max="17" width="12.140625" style="209" customWidth="1"/>
    <col min="18" max="18" width="11.28125" style="209" customWidth="1"/>
    <col min="19" max="19" width="12.140625" style="11" customWidth="1"/>
    <col min="20" max="20" width="2.7109375" style="11" customWidth="1"/>
    <col min="21" max="16384" width="11.421875" style="11" customWidth="1"/>
  </cols>
  <sheetData>
    <row r="1" spans="1:20" ht="11.25">
      <c r="A1" s="424"/>
      <c r="B1" s="425"/>
      <c r="C1" s="425"/>
      <c r="D1" s="426"/>
      <c r="E1" s="426"/>
      <c r="F1" s="426"/>
      <c r="G1" s="426"/>
      <c r="H1" s="426"/>
      <c r="I1" s="426"/>
      <c r="J1" s="426"/>
      <c r="K1" s="426"/>
      <c r="L1" s="426"/>
      <c r="M1" s="426"/>
      <c r="N1" s="426"/>
      <c r="O1" s="427"/>
      <c r="P1" s="428"/>
      <c r="Q1" s="428"/>
      <c r="R1" s="428"/>
      <c r="S1" s="425"/>
      <c r="T1" s="429"/>
    </row>
    <row r="2" spans="1:20" ht="25.5" customHeight="1">
      <c r="A2" s="430"/>
      <c r="B2" s="795" t="s">
        <v>133</v>
      </c>
      <c r="C2" s="795"/>
      <c r="D2" s="796"/>
      <c r="E2" s="796"/>
      <c r="F2" s="796"/>
      <c r="G2" s="166"/>
      <c r="H2" s="166"/>
      <c r="I2" s="166"/>
      <c r="J2" s="166"/>
      <c r="K2" s="166"/>
      <c r="L2" s="166"/>
      <c r="M2" s="166"/>
      <c r="N2" s="166"/>
      <c r="O2" s="431"/>
      <c r="P2" s="432"/>
      <c r="Q2" s="432"/>
      <c r="R2" s="432"/>
      <c r="S2" s="174"/>
      <c r="T2" s="61"/>
    </row>
    <row r="3" spans="1:20" ht="25.5" customHeight="1">
      <c r="A3" s="430"/>
      <c r="B3" s="891" t="s">
        <v>134</v>
      </c>
      <c r="C3" s="892"/>
      <c r="D3" s="797"/>
      <c r="E3" s="797"/>
      <c r="F3" s="797"/>
      <c r="G3" s="166"/>
      <c r="H3" s="166"/>
      <c r="I3" s="166"/>
      <c r="J3" s="166"/>
      <c r="K3" s="166"/>
      <c r="L3" s="166"/>
      <c r="M3" s="166"/>
      <c r="N3" s="166"/>
      <c r="O3" s="431"/>
      <c r="P3" s="432"/>
      <c r="Q3" s="432"/>
      <c r="R3" s="432"/>
      <c r="S3" s="174"/>
      <c r="T3" s="61"/>
    </row>
    <row r="4" spans="1:20" ht="25.5" customHeight="1">
      <c r="A4" s="430"/>
      <c r="B4" s="795" t="s">
        <v>135</v>
      </c>
      <c r="C4" s="795"/>
      <c r="D4" s="797"/>
      <c r="E4" s="797"/>
      <c r="F4" s="797"/>
      <c r="G4" s="166"/>
      <c r="H4" s="166"/>
      <c r="I4" s="166"/>
      <c r="J4" s="166"/>
      <c r="K4" s="166"/>
      <c r="L4" s="166"/>
      <c r="M4" s="166"/>
      <c r="N4" s="166"/>
      <c r="O4" s="431"/>
      <c r="P4" s="432"/>
      <c r="Q4" s="432"/>
      <c r="R4" s="432"/>
      <c r="S4" s="174"/>
      <c r="T4" s="61"/>
    </row>
    <row r="5" spans="1:20" ht="12.75" customHeight="1">
      <c r="A5" s="430"/>
      <c r="B5" s="174"/>
      <c r="C5" s="174"/>
      <c r="D5" s="166"/>
      <c r="E5" s="166"/>
      <c r="F5" s="166"/>
      <c r="G5" s="166"/>
      <c r="H5" s="166"/>
      <c r="I5" s="166"/>
      <c r="J5" s="166"/>
      <c r="K5" s="166"/>
      <c r="L5" s="166"/>
      <c r="M5" s="166"/>
      <c r="N5" s="166"/>
      <c r="O5" s="431"/>
      <c r="P5" s="432"/>
      <c r="Q5" s="432"/>
      <c r="R5" s="432"/>
      <c r="S5" s="174"/>
      <c r="T5" s="61"/>
    </row>
    <row r="6" spans="1:20" ht="21" customHeight="1">
      <c r="A6" s="430"/>
      <c r="B6" s="174"/>
      <c r="C6" s="174"/>
      <c r="D6" s="141" t="s">
        <v>98</v>
      </c>
      <c r="E6" s="166"/>
      <c r="F6" s="166"/>
      <c r="G6" s="166"/>
      <c r="H6" s="166"/>
      <c r="I6" s="166"/>
      <c r="J6" s="166"/>
      <c r="K6" s="166"/>
      <c r="L6" s="166"/>
      <c r="M6" s="166"/>
      <c r="N6" s="166"/>
      <c r="O6" s="431"/>
      <c r="P6" s="432"/>
      <c r="Q6" s="432"/>
      <c r="R6" s="432"/>
      <c r="S6" s="174"/>
      <c r="T6" s="61"/>
    </row>
    <row r="7" spans="1:20" ht="12.75" customHeight="1">
      <c r="A7" s="430"/>
      <c r="B7" s="174"/>
      <c r="C7" s="174"/>
      <c r="D7" s="19" t="s">
        <v>43</v>
      </c>
      <c r="E7" s="19" t="s">
        <v>44</v>
      </c>
      <c r="F7" s="19" t="s">
        <v>45</v>
      </c>
      <c r="G7" s="19" t="s">
        <v>46</v>
      </c>
      <c r="H7" s="19" t="s">
        <v>47</v>
      </c>
      <c r="I7" s="166"/>
      <c r="J7" s="166"/>
      <c r="K7" s="166"/>
      <c r="L7" s="166"/>
      <c r="M7" s="166"/>
      <c r="N7" s="166"/>
      <c r="O7" s="431"/>
      <c r="P7" s="432"/>
      <c r="Q7" s="432"/>
      <c r="R7" s="432"/>
      <c r="S7" s="174"/>
      <c r="T7" s="61"/>
    </row>
    <row r="8" spans="1:20" ht="12.75" customHeight="1">
      <c r="A8" s="430"/>
      <c r="B8" s="174"/>
      <c r="C8" s="174"/>
      <c r="D8" s="322"/>
      <c r="E8" s="322"/>
      <c r="F8" s="322"/>
      <c r="G8" s="322"/>
      <c r="H8" s="322"/>
      <c r="I8" s="166"/>
      <c r="J8" s="166"/>
      <c r="K8" s="166"/>
      <c r="L8" s="166"/>
      <c r="M8" s="166"/>
      <c r="N8" s="166"/>
      <c r="O8" s="431"/>
      <c r="P8" s="432"/>
      <c r="Q8" s="432"/>
      <c r="R8" s="432"/>
      <c r="S8" s="174"/>
      <c r="T8" s="61"/>
    </row>
    <row r="9" spans="1:20" ht="12.75" customHeight="1">
      <c r="A9" s="430"/>
      <c r="B9" s="174"/>
      <c r="C9" s="174"/>
      <c r="D9" s="166"/>
      <c r="E9" s="166"/>
      <c r="F9" s="166"/>
      <c r="G9" s="166"/>
      <c r="H9" s="166"/>
      <c r="I9" s="166"/>
      <c r="J9" s="166"/>
      <c r="K9" s="166"/>
      <c r="L9" s="166"/>
      <c r="M9" s="166"/>
      <c r="N9" s="166"/>
      <c r="O9" s="431"/>
      <c r="P9" s="432"/>
      <c r="Q9" s="432"/>
      <c r="R9" s="432"/>
      <c r="S9" s="174"/>
      <c r="T9" s="61"/>
    </row>
    <row r="10" spans="1:20" ht="12.75" customHeight="1">
      <c r="A10" s="430"/>
      <c r="B10" s="174"/>
      <c r="C10" s="174"/>
      <c r="D10" s="166"/>
      <c r="E10" s="166"/>
      <c r="F10" s="166"/>
      <c r="G10" s="166"/>
      <c r="H10" s="166"/>
      <c r="I10" s="166"/>
      <c r="J10" s="166"/>
      <c r="K10" s="166"/>
      <c r="L10" s="166"/>
      <c r="M10" s="166"/>
      <c r="N10" s="166"/>
      <c r="O10" s="431"/>
      <c r="P10" s="432"/>
      <c r="Q10" s="432"/>
      <c r="R10" s="432"/>
      <c r="S10" s="174"/>
      <c r="T10" s="61"/>
    </row>
    <row r="11" spans="1:20" s="168" customFormat="1" ht="38.25" customHeight="1">
      <c r="A11" s="433"/>
      <c r="B11" s="798" t="s">
        <v>99</v>
      </c>
      <c r="C11" s="798"/>
      <c r="D11" s="798"/>
      <c r="E11" s="798"/>
      <c r="F11" s="798"/>
      <c r="G11" s="798"/>
      <c r="H11" s="798"/>
      <c r="I11" s="798"/>
      <c r="J11" s="798"/>
      <c r="K11" s="798"/>
      <c r="L11" s="798"/>
      <c r="M11" s="798"/>
      <c r="N11" s="798"/>
      <c r="O11" s="798"/>
      <c r="P11" s="798"/>
      <c r="Q11" s="798"/>
      <c r="R11" s="798"/>
      <c r="S11" s="798"/>
      <c r="T11" s="167"/>
    </row>
    <row r="12" spans="1:20" ht="12.75" customHeight="1">
      <c r="A12" s="430"/>
      <c r="B12" s="174"/>
      <c r="C12" s="174"/>
      <c r="D12" s="166"/>
      <c r="E12" s="166"/>
      <c r="F12" s="166"/>
      <c r="G12" s="166"/>
      <c r="H12" s="166"/>
      <c r="I12" s="166"/>
      <c r="J12" s="166"/>
      <c r="K12" s="166"/>
      <c r="L12" s="166"/>
      <c r="M12" s="166"/>
      <c r="N12" s="166"/>
      <c r="O12" s="431"/>
      <c r="P12" s="432"/>
      <c r="Q12" s="432"/>
      <c r="R12" s="432"/>
      <c r="S12" s="174"/>
      <c r="T12" s="61"/>
    </row>
    <row r="13" spans="1:20" ht="12.75" customHeight="1">
      <c r="A13" s="430"/>
      <c r="B13" s="434" t="s">
        <v>132</v>
      </c>
      <c r="C13" s="434"/>
      <c r="D13" s="435"/>
      <c r="E13" s="435"/>
      <c r="F13" s="178"/>
      <c r="G13" s="178"/>
      <c r="H13" s="178"/>
      <c r="I13" s="178"/>
      <c r="J13" s="178"/>
      <c r="K13" s="178"/>
      <c r="L13" s="178"/>
      <c r="M13" s="178"/>
      <c r="N13" s="178"/>
      <c r="O13" s="196"/>
      <c r="P13" s="53"/>
      <c r="Q13" s="53"/>
      <c r="R13" s="53"/>
      <c r="S13" s="54"/>
      <c r="T13" s="61"/>
    </row>
    <row r="14" spans="1:20" ht="12.75" customHeight="1">
      <c r="A14" s="430"/>
      <c r="B14" s="434"/>
      <c r="C14" s="434"/>
      <c r="D14" s="435"/>
      <c r="E14" s="435"/>
      <c r="F14" s="178"/>
      <c r="G14" s="178"/>
      <c r="H14" s="178"/>
      <c r="I14" s="178"/>
      <c r="J14" s="178"/>
      <c r="K14" s="178"/>
      <c r="L14" s="178"/>
      <c r="M14" s="178"/>
      <c r="N14" s="178"/>
      <c r="O14" s="196"/>
      <c r="P14" s="53"/>
      <c r="Q14" s="53"/>
      <c r="R14" s="53"/>
      <c r="S14" s="54"/>
      <c r="T14" s="61"/>
    </row>
    <row r="15" spans="1:20" ht="13.5" customHeight="1" thickBot="1">
      <c r="A15" s="430"/>
      <c r="B15" s="54"/>
      <c r="C15" s="54"/>
      <c r="D15" s="178"/>
      <c r="E15" s="178"/>
      <c r="F15" s="178"/>
      <c r="G15" s="178"/>
      <c r="H15" s="178"/>
      <c r="I15" s="178"/>
      <c r="J15" s="178"/>
      <c r="K15" s="178"/>
      <c r="L15" s="178"/>
      <c r="M15" s="178"/>
      <c r="N15" s="178"/>
      <c r="O15" s="196"/>
      <c r="P15" s="53"/>
      <c r="Q15" s="53"/>
      <c r="R15" s="53"/>
      <c r="S15" s="54"/>
      <c r="T15" s="61"/>
    </row>
    <row r="16" spans="1:20" ht="12.75" customHeight="1">
      <c r="A16" s="430"/>
      <c r="B16" s="774" t="s">
        <v>3</v>
      </c>
      <c r="C16" s="775"/>
      <c r="D16" s="780" t="s">
        <v>153</v>
      </c>
      <c r="E16" s="781"/>
      <c r="F16" s="781"/>
      <c r="G16" s="782"/>
      <c r="H16" s="783"/>
      <c r="I16" s="799" t="s">
        <v>191</v>
      </c>
      <c r="J16" s="800"/>
      <c r="K16" s="800"/>
      <c r="L16" s="800"/>
      <c r="M16" s="800"/>
      <c r="N16" s="800"/>
      <c r="O16" s="800"/>
      <c r="P16" s="800"/>
      <c r="Q16" s="800"/>
      <c r="R16" s="800"/>
      <c r="S16" s="801"/>
      <c r="T16" s="61"/>
    </row>
    <row r="17" spans="1:20" ht="25.5" customHeight="1">
      <c r="A17" s="430"/>
      <c r="B17" s="776"/>
      <c r="C17" s="777"/>
      <c r="D17" s="802" t="str">
        <f>IF('Page de garde'!$D$4="","N-3",'Page de garde'!$D$4-3)</f>
        <v>N-3</v>
      </c>
      <c r="E17" s="768" t="str">
        <f>IF('Page de garde'!$D$4="","N-2",'Page de garde'!$D$4-2)</f>
        <v>N-2</v>
      </c>
      <c r="F17" s="768" t="str">
        <f>IF('Page de garde'!$D$4="","N-1",'Page de garde'!$D$4-1)</f>
        <v>N-1</v>
      </c>
      <c r="G17" s="789" t="str">
        <f>IF('Page de garde'!$D$4="","N (prévu)",'Page de garde'!$D$4&amp;" (prévu)")</f>
        <v>N (prévu)</v>
      </c>
      <c r="H17" s="791" t="str">
        <f>IF('Page de garde'!$D$4="","N (réel)",'Page de garde'!$D$4&amp;" (réel)")</f>
        <v>N (réel)</v>
      </c>
      <c r="I17" s="802" t="str">
        <f>IF('Page de garde'!$D$4="","N-3",'Page de garde'!$D$4-3)</f>
        <v>N-3</v>
      </c>
      <c r="J17" s="768" t="str">
        <f>IF('Page de garde'!$D$4="","N-2",'Page de garde'!$D$4-2)</f>
        <v>N-2</v>
      </c>
      <c r="K17" s="768" t="str">
        <f>IF('Page de garde'!$D$4="","N-1",'Page de garde'!$D$4-1)</f>
        <v>N-1</v>
      </c>
      <c r="L17" s="789" t="s">
        <v>50</v>
      </c>
      <c r="M17" s="803" t="str">
        <f>IF('Page de garde'!$D$4="","N (prévu)",'Page de garde'!$D$4&amp;" (prévu)")</f>
        <v>N (prévu)</v>
      </c>
      <c r="N17" s="803" t="str">
        <f>IF('Page de garde'!$D$4="","N (réel)",'Page de garde'!$D$4&amp;" (réel)")</f>
        <v>N (réel)</v>
      </c>
      <c r="O17" s="761" t="str">
        <f>IF('Page de garde'!$D$4="","Taux d'occupation N (5)","Taux d'occupation "&amp;'Page de garde'!$D$4&amp;" (5)")</f>
        <v>Taux d'occupation N (5)</v>
      </c>
      <c r="P17" s="804" t="str">
        <f>IF('Page de garde'!$D$4="","Ecart Activité N (réelle) / N-1 (réelle)","Ecart Activité "&amp;'Page de garde'!$D$4&amp;" (réelle) / "&amp;'Page de garde'!$D$4-1&amp;" (réelle)")</f>
        <v>Ecart Activité N (réelle) / N-1 (réelle)</v>
      </c>
      <c r="Q17" s="804"/>
      <c r="R17" s="804" t="str">
        <f>IF('Page de garde'!$D$4="","Ecart Activité N (réelle) / N (prévue)","Ecart Activité "&amp;'Page de garde'!$D$4&amp;" (réelle) / "&amp;'Page de garde'!$D$4&amp;" (prévue)")</f>
        <v>Ecart Activité N (réelle) / N (prévue)</v>
      </c>
      <c r="S17" s="805"/>
      <c r="T17" s="61"/>
    </row>
    <row r="18" spans="1:20" ht="25.5" customHeight="1" thickBot="1">
      <c r="A18" s="430"/>
      <c r="B18" s="778"/>
      <c r="C18" s="779"/>
      <c r="D18" s="794"/>
      <c r="E18" s="758"/>
      <c r="F18" s="758"/>
      <c r="G18" s="790"/>
      <c r="H18" s="792"/>
      <c r="I18" s="794"/>
      <c r="J18" s="758"/>
      <c r="K18" s="758"/>
      <c r="L18" s="790"/>
      <c r="M18" s="770"/>
      <c r="N18" s="770"/>
      <c r="O18" s="762"/>
      <c r="P18" s="375" t="s">
        <v>51</v>
      </c>
      <c r="Q18" s="375" t="s">
        <v>52</v>
      </c>
      <c r="R18" s="375" t="s">
        <v>51</v>
      </c>
      <c r="S18" s="25" t="s">
        <v>52</v>
      </c>
      <c r="T18" s="61"/>
    </row>
    <row r="19" spans="1:20" ht="12.75" customHeight="1">
      <c r="A19" s="430"/>
      <c r="B19" s="765" t="s">
        <v>192</v>
      </c>
      <c r="C19" s="26" t="s">
        <v>193</v>
      </c>
      <c r="D19" s="524"/>
      <c r="E19" s="523"/>
      <c r="F19" s="523"/>
      <c r="G19" s="523"/>
      <c r="H19" s="562"/>
      <c r="I19" s="524"/>
      <c r="J19" s="523"/>
      <c r="K19" s="523"/>
      <c r="L19" s="305">
        <f aca="true" t="shared" si="0" ref="L19:L32">IF(I19=0,0,AVERAGE(I19,J19,K19))</f>
        <v>0</v>
      </c>
      <c r="M19" s="523"/>
      <c r="N19" s="523"/>
      <c r="O19" s="34">
        <f>IF(M$53=0,0,N19/M$53)</f>
        <v>0</v>
      </c>
      <c r="P19" s="276">
        <f>N19-K19</f>
        <v>0</v>
      </c>
      <c r="Q19" s="34">
        <f>IF(K19=0,"",P19/K19)</f>
      </c>
      <c r="R19" s="276">
        <f>N19-M19</f>
        <v>0</v>
      </c>
      <c r="S19" s="28">
        <f>IF(M19=0,"",R19/M19)</f>
      </c>
      <c r="T19" s="61"/>
    </row>
    <row r="20" spans="1:20" ht="12.75" customHeight="1">
      <c r="A20" s="430"/>
      <c r="B20" s="766"/>
      <c r="C20" s="23" t="s">
        <v>194</v>
      </c>
      <c r="D20" s="532"/>
      <c r="E20" s="534"/>
      <c r="F20" s="534"/>
      <c r="G20" s="534"/>
      <c r="H20" s="563"/>
      <c r="I20" s="532"/>
      <c r="J20" s="534"/>
      <c r="K20" s="534"/>
      <c r="L20" s="306">
        <f t="shared" si="0"/>
        <v>0</v>
      </c>
      <c r="M20" s="534"/>
      <c r="N20" s="534"/>
      <c r="O20" s="29">
        <f>IF(M$53=0,0,N20/M$53)</f>
        <v>0</v>
      </c>
      <c r="P20" s="172">
        <f>N20-K20</f>
        <v>0</v>
      </c>
      <c r="Q20" s="29">
        <f>IF(K20=0,"",P20/K20)</f>
      </c>
      <c r="R20" s="172">
        <f>N20-M20</f>
        <v>0</v>
      </c>
      <c r="S20" s="30">
        <f>IF(M20=0,"",R20/M20)</f>
      </c>
      <c r="T20" s="61"/>
    </row>
    <row r="21" spans="1:20" s="327" customFormat="1" ht="12.75" customHeight="1">
      <c r="A21" s="436"/>
      <c r="B21" s="766"/>
      <c r="C21" s="31" t="s">
        <v>199</v>
      </c>
      <c r="D21" s="307">
        <f aca="true" t="shared" si="1" ref="D21:K21">SUM(D19:D20)</f>
        <v>0</v>
      </c>
      <c r="E21" s="308">
        <f t="shared" si="1"/>
        <v>0</v>
      </c>
      <c r="F21" s="309">
        <f t="shared" si="1"/>
        <v>0</v>
      </c>
      <c r="G21" s="310">
        <f t="shared" si="1"/>
        <v>0</v>
      </c>
      <c r="H21" s="311">
        <f t="shared" si="1"/>
        <v>0</v>
      </c>
      <c r="I21" s="312">
        <f t="shared" si="1"/>
        <v>0</v>
      </c>
      <c r="J21" s="313">
        <f t="shared" si="1"/>
        <v>0</v>
      </c>
      <c r="K21" s="313">
        <f t="shared" si="1"/>
        <v>0</v>
      </c>
      <c r="L21" s="313">
        <f>IF(I21=0,0,AVERAGE(I21,J21,K21))</f>
        <v>0</v>
      </c>
      <c r="M21" s="313">
        <f>SUM(M19:M20)</f>
        <v>0</v>
      </c>
      <c r="N21" s="313">
        <f>SUM(N19:N20)</f>
        <v>0</v>
      </c>
      <c r="O21" s="169">
        <f>IF(M$53=0,0,N21/M$53)</f>
        <v>0</v>
      </c>
      <c r="P21" s="170">
        <f>N21-K21</f>
        <v>0</v>
      </c>
      <c r="Q21" s="328">
        <f>IF(K21=0,"",P21/K21)</f>
      </c>
      <c r="R21" s="170">
        <f>N21-M21</f>
        <v>0</v>
      </c>
      <c r="S21" s="329">
        <f>IF(M21=0,"",R21/M21)</f>
      </c>
      <c r="T21" s="326"/>
    </row>
    <row r="22" spans="1:20" s="327" customFormat="1" ht="25.5" customHeight="1" thickBot="1">
      <c r="A22" s="436"/>
      <c r="B22" s="766"/>
      <c r="C22" s="33" t="s">
        <v>53</v>
      </c>
      <c r="D22" s="533"/>
      <c r="E22" s="537"/>
      <c r="F22" s="547"/>
      <c r="G22" s="547"/>
      <c r="H22" s="564"/>
      <c r="I22" s="536"/>
      <c r="J22" s="535"/>
      <c r="K22" s="535"/>
      <c r="L22" s="314">
        <f t="shared" si="0"/>
        <v>0</v>
      </c>
      <c r="M22" s="535"/>
      <c r="N22" s="535"/>
      <c r="O22" s="109"/>
      <c r="P22" s="323"/>
      <c r="Q22" s="324"/>
      <c r="R22" s="323"/>
      <c r="S22" s="325"/>
      <c r="T22" s="326"/>
    </row>
    <row r="23" spans="1:20" ht="12.75" customHeight="1">
      <c r="A23" s="430"/>
      <c r="B23" s="766"/>
      <c r="C23" s="26" t="s">
        <v>195</v>
      </c>
      <c r="D23" s="524"/>
      <c r="E23" s="523"/>
      <c r="F23" s="523"/>
      <c r="G23" s="523"/>
      <c r="H23" s="562"/>
      <c r="I23" s="524"/>
      <c r="J23" s="523"/>
      <c r="K23" s="523"/>
      <c r="L23" s="305">
        <f t="shared" si="0"/>
        <v>0</v>
      </c>
      <c r="M23" s="523"/>
      <c r="N23" s="523"/>
      <c r="O23" s="34">
        <f>IF(M$53=0,0,N23/M$53)</f>
        <v>0</v>
      </c>
      <c r="P23" s="276">
        <f>N23-K23</f>
        <v>0</v>
      </c>
      <c r="Q23" s="34">
        <f>IF(K23=0,"",P23/K23)</f>
      </c>
      <c r="R23" s="276">
        <f>N23-M23</f>
        <v>0</v>
      </c>
      <c r="S23" s="28">
        <f>IF(M23=0,"",R23/M23)</f>
      </c>
      <c r="T23" s="61"/>
    </row>
    <row r="24" spans="1:20" ht="12.75" customHeight="1">
      <c r="A24" s="430"/>
      <c r="B24" s="766"/>
      <c r="C24" s="23" t="s">
        <v>196</v>
      </c>
      <c r="D24" s="532"/>
      <c r="E24" s="534"/>
      <c r="F24" s="534"/>
      <c r="G24" s="534"/>
      <c r="H24" s="563"/>
      <c r="I24" s="532"/>
      <c r="J24" s="534"/>
      <c r="K24" s="534"/>
      <c r="L24" s="306">
        <f t="shared" si="0"/>
        <v>0</v>
      </c>
      <c r="M24" s="534"/>
      <c r="N24" s="534"/>
      <c r="O24" s="29">
        <f>IF(M$53=0,0,N24/M$53)</f>
        <v>0</v>
      </c>
      <c r="P24" s="172">
        <f>N24-K24</f>
        <v>0</v>
      </c>
      <c r="Q24" s="29">
        <f>IF(K24=0,"",P24/K24)</f>
      </c>
      <c r="R24" s="172">
        <f>N24-M24</f>
        <v>0</v>
      </c>
      <c r="S24" s="30">
        <f>IF(M24=0,"",R24/M24)</f>
      </c>
      <c r="T24" s="61"/>
    </row>
    <row r="25" spans="1:20" s="327" customFormat="1" ht="12.75" customHeight="1">
      <c r="A25" s="436"/>
      <c r="B25" s="766"/>
      <c r="C25" s="31" t="s">
        <v>200</v>
      </c>
      <c r="D25" s="307">
        <f aca="true" t="shared" si="2" ref="D25:K25">SUM(D23:D24)</f>
        <v>0</v>
      </c>
      <c r="E25" s="308">
        <f t="shared" si="2"/>
        <v>0</v>
      </c>
      <c r="F25" s="309">
        <f t="shared" si="2"/>
        <v>0</v>
      </c>
      <c r="G25" s="310">
        <f t="shared" si="2"/>
        <v>0</v>
      </c>
      <c r="H25" s="311">
        <f t="shared" si="2"/>
        <v>0</v>
      </c>
      <c r="I25" s="312">
        <f t="shared" si="2"/>
        <v>0</v>
      </c>
      <c r="J25" s="313">
        <f t="shared" si="2"/>
        <v>0</v>
      </c>
      <c r="K25" s="313">
        <f t="shared" si="2"/>
        <v>0</v>
      </c>
      <c r="L25" s="313">
        <f t="shared" si="0"/>
        <v>0</v>
      </c>
      <c r="M25" s="313">
        <f>SUM(M23:M24)</f>
        <v>0</v>
      </c>
      <c r="N25" s="313">
        <f>SUM(N23:N24)</f>
        <v>0</v>
      </c>
      <c r="O25" s="169">
        <f>IF(M$53=0,0,N25/M$53)</f>
        <v>0</v>
      </c>
      <c r="P25" s="170">
        <f>N25-K25</f>
        <v>0</v>
      </c>
      <c r="Q25" s="328">
        <f>IF(K25=0,"",P25/K25)</f>
      </c>
      <c r="R25" s="170">
        <f>N25-M25</f>
        <v>0</v>
      </c>
      <c r="S25" s="329">
        <f>IF(M25=0,"",R25/M25)</f>
      </c>
      <c r="T25" s="326"/>
    </row>
    <row r="26" spans="1:20" s="327" customFormat="1" ht="25.5" customHeight="1" thickBot="1">
      <c r="A26" s="436"/>
      <c r="B26" s="766"/>
      <c r="C26" s="33" t="s">
        <v>53</v>
      </c>
      <c r="D26" s="533"/>
      <c r="E26" s="537"/>
      <c r="F26" s="547"/>
      <c r="G26" s="547"/>
      <c r="H26" s="564"/>
      <c r="I26" s="536"/>
      <c r="J26" s="535"/>
      <c r="K26" s="535"/>
      <c r="L26" s="314">
        <f t="shared" si="0"/>
        <v>0</v>
      </c>
      <c r="M26" s="535"/>
      <c r="N26" s="535"/>
      <c r="O26" s="109"/>
      <c r="P26" s="323"/>
      <c r="Q26" s="324"/>
      <c r="R26" s="323"/>
      <c r="S26" s="325"/>
      <c r="T26" s="326"/>
    </row>
    <row r="27" spans="1:20" ht="12.75" customHeight="1">
      <c r="A27" s="430"/>
      <c r="B27" s="766"/>
      <c r="C27" s="26" t="s">
        <v>197</v>
      </c>
      <c r="D27" s="524"/>
      <c r="E27" s="523"/>
      <c r="F27" s="523"/>
      <c r="G27" s="523"/>
      <c r="H27" s="562"/>
      <c r="I27" s="524"/>
      <c r="J27" s="523"/>
      <c r="K27" s="523"/>
      <c r="L27" s="305">
        <f t="shared" si="0"/>
        <v>0</v>
      </c>
      <c r="M27" s="523"/>
      <c r="N27" s="523"/>
      <c r="O27" s="34">
        <f>IF(M$53=0,0,N27/M$53)</f>
        <v>0</v>
      </c>
      <c r="P27" s="276">
        <f>N27-K27</f>
        <v>0</v>
      </c>
      <c r="Q27" s="34">
        <f>IF(K27=0,"",P27/K27)</f>
      </c>
      <c r="R27" s="276">
        <f>N27-M27</f>
        <v>0</v>
      </c>
      <c r="S27" s="28">
        <f>IF(M27=0,"",R27/M27)</f>
      </c>
      <c r="T27" s="61"/>
    </row>
    <row r="28" spans="1:20" ht="12.75" customHeight="1">
      <c r="A28" s="430"/>
      <c r="B28" s="766"/>
      <c r="C28" s="23" t="s">
        <v>198</v>
      </c>
      <c r="D28" s="532"/>
      <c r="E28" s="534"/>
      <c r="F28" s="534"/>
      <c r="G28" s="534"/>
      <c r="H28" s="563"/>
      <c r="I28" s="532"/>
      <c r="J28" s="534"/>
      <c r="K28" s="534"/>
      <c r="L28" s="306">
        <f t="shared" si="0"/>
        <v>0</v>
      </c>
      <c r="M28" s="534"/>
      <c r="N28" s="534"/>
      <c r="O28" s="29">
        <f>IF(M$53=0,0,N28/M$53)</f>
        <v>0</v>
      </c>
      <c r="P28" s="172">
        <f>N28-K28</f>
        <v>0</v>
      </c>
      <c r="Q28" s="29">
        <f>IF(K28=0,"",P28/K28)</f>
      </c>
      <c r="R28" s="172">
        <f>N28-M28</f>
        <v>0</v>
      </c>
      <c r="S28" s="30">
        <f>IF(M28=0,"",R28/M28)</f>
      </c>
      <c r="T28" s="61"/>
    </row>
    <row r="29" spans="1:20" s="327" customFormat="1" ht="12.75" customHeight="1">
      <c r="A29" s="436"/>
      <c r="B29" s="766"/>
      <c r="C29" s="31" t="s">
        <v>201</v>
      </c>
      <c r="D29" s="307">
        <f aca="true" t="shared" si="3" ref="D29:K29">SUM(D27:D28)</f>
        <v>0</v>
      </c>
      <c r="E29" s="308">
        <f t="shared" si="3"/>
        <v>0</v>
      </c>
      <c r="F29" s="309">
        <f t="shared" si="3"/>
        <v>0</v>
      </c>
      <c r="G29" s="310">
        <f t="shared" si="3"/>
        <v>0</v>
      </c>
      <c r="H29" s="311">
        <f t="shared" si="3"/>
        <v>0</v>
      </c>
      <c r="I29" s="312">
        <f t="shared" si="3"/>
        <v>0</v>
      </c>
      <c r="J29" s="313">
        <f t="shared" si="3"/>
        <v>0</v>
      </c>
      <c r="K29" s="313">
        <f t="shared" si="3"/>
        <v>0</v>
      </c>
      <c r="L29" s="313">
        <f t="shared" si="0"/>
        <v>0</v>
      </c>
      <c r="M29" s="313">
        <f>SUM(M27:M28)</f>
        <v>0</v>
      </c>
      <c r="N29" s="313">
        <f>SUM(N27:N28)</f>
        <v>0</v>
      </c>
      <c r="O29" s="169">
        <f>IF(M$53=0,0,N29/M$53)</f>
        <v>0</v>
      </c>
      <c r="P29" s="170">
        <f>N29-K29</f>
        <v>0</v>
      </c>
      <c r="Q29" s="328">
        <f>IF(K29=0,"",P29/K29)</f>
      </c>
      <c r="R29" s="170">
        <f>N29-M29</f>
        <v>0</v>
      </c>
      <c r="S29" s="329">
        <f>IF(M29=0,"",R29/M29)</f>
      </c>
      <c r="T29" s="326"/>
    </row>
    <row r="30" spans="1:20" s="327" customFormat="1" ht="25.5" customHeight="1" thickBot="1">
      <c r="A30" s="436"/>
      <c r="B30" s="766"/>
      <c r="C30" s="33" t="s">
        <v>53</v>
      </c>
      <c r="D30" s="533"/>
      <c r="E30" s="537"/>
      <c r="F30" s="547"/>
      <c r="G30" s="547"/>
      <c r="H30" s="564"/>
      <c r="I30" s="536"/>
      <c r="J30" s="535"/>
      <c r="K30" s="535"/>
      <c r="L30" s="314">
        <f t="shared" si="0"/>
        <v>0</v>
      </c>
      <c r="M30" s="535"/>
      <c r="N30" s="535"/>
      <c r="O30" s="109"/>
      <c r="P30" s="323"/>
      <c r="Q30" s="324"/>
      <c r="R30" s="323"/>
      <c r="S30" s="325"/>
      <c r="T30" s="326"/>
    </row>
    <row r="31" spans="1:20" s="168" customFormat="1" ht="12.75" customHeight="1">
      <c r="A31" s="433"/>
      <c r="B31" s="766"/>
      <c r="C31" s="22" t="s">
        <v>4</v>
      </c>
      <c r="D31" s="315">
        <f aca="true" t="shared" si="4" ref="D31:K31">D21+D25+D29</f>
        <v>0</v>
      </c>
      <c r="E31" s="316">
        <f t="shared" si="4"/>
        <v>0</v>
      </c>
      <c r="F31" s="316">
        <f t="shared" si="4"/>
        <v>0</v>
      </c>
      <c r="G31" s="316">
        <f t="shared" si="4"/>
        <v>0</v>
      </c>
      <c r="H31" s="317">
        <f t="shared" si="4"/>
        <v>0</v>
      </c>
      <c r="I31" s="315">
        <f t="shared" si="4"/>
        <v>0</v>
      </c>
      <c r="J31" s="316">
        <f t="shared" si="4"/>
        <v>0</v>
      </c>
      <c r="K31" s="316">
        <f t="shared" si="4"/>
        <v>0</v>
      </c>
      <c r="L31" s="318">
        <f t="shared" si="0"/>
        <v>0</v>
      </c>
      <c r="M31" s="301">
        <f>M21+M25+M29</f>
        <v>0</v>
      </c>
      <c r="N31" s="301">
        <f>N21+N25+N29</f>
        <v>0</v>
      </c>
      <c r="O31" s="35">
        <f>IF(M$53=0,0,N31/M$53)</f>
        <v>0</v>
      </c>
      <c r="P31" s="292">
        <f>N31-K31</f>
        <v>0</v>
      </c>
      <c r="Q31" s="36">
        <f>IF(K31=0,"",P31/K31)</f>
      </c>
      <c r="R31" s="292">
        <f>N31-M31</f>
        <v>0</v>
      </c>
      <c r="S31" s="37">
        <f>IF(M31=0,"",R31/M31)</f>
      </c>
      <c r="T31" s="167"/>
    </row>
    <row r="32" spans="1:20" ht="12.75" customHeight="1">
      <c r="A32" s="430"/>
      <c r="B32" s="766"/>
      <c r="C32" s="23" t="s">
        <v>202</v>
      </c>
      <c r="D32" s="532"/>
      <c r="E32" s="534"/>
      <c r="F32" s="534"/>
      <c r="G32" s="534"/>
      <c r="H32" s="563"/>
      <c r="I32" s="532"/>
      <c r="J32" s="534"/>
      <c r="K32" s="534"/>
      <c r="L32" s="306">
        <f t="shared" si="0"/>
        <v>0</v>
      </c>
      <c r="M32" s="534"/>
      <c r="N32" s="534"/>
      <c r="O32" s="32">
        <f>IF(M$53=0,0,N32/M$53)</f>
        <v>0</v>
      </c>
      <c r="P32" s="172">
        <f>N32-K32</f>
        <v>0</v>
      </c>
      <c r="Q32" s="29">
        <f>IF(K32=0,"",P32/K32)</f>
      </c>
      <c r="R32" s="172">
        <f>N32-M32</f>
        <v>0</v>
      </c>
      <c r="S32" s="30">
        <f>IF(M32=0,"",R32/M32)</f>
      </c>
      <c r="T32" s="61"/>
    </row>
    <row r="33" spans="1:20" s="417" customFormat="1" ht="25.5" customHeight="1" thickBot="1">
      <c r="A33" s="437"/>
      <c r="B33" s="766"/>
      <c r="C33" s="38" t="s">
        <v>203</v>
      </c>
      <c r="D33" s="319">
        <f aca="true" t="shared" si="5" ref="D33:K33">D31+D32</f>
        <v>0</v>
      </c>
      <c r="E33" s="320">
        <f t="shared" si="5"/>
        <v>0</v>
      </c>
      <c r="F33" s="320">
        <f t="shared" si="5"/>
        <v>0</v>
      </c>
      <c r="G33" s="320">
        <f t="shared" si="5"/>
        <v>0</v>
      </c>
      <c r="H33" s="321">
        <f t="shared" si="5"/>
        <v>0</v>
      </c>
      <c r="I33" s="355">
        <f t="shared" si="5"/>
        <v>0</v>
      </c>
      <c r="J33" s="331">
        <f t="shared" si="5"/>
        <v>0</v>
      </c>
      <c r="K33" s="331">
        <f t="shared" si="5"/>
        <v>0</v>
      </c>
      <c r="L33" s="331">
        <f>IF(I33=0,0,AVERAGE(I33,J33,K33))</f>
        <v>0</v>
      </c>
      <c r="M33" s="331">
        <f>M31+M32</f>
        <v>0</v>
      </c>
      <c r="N33" s="331">
        <f>N31+N32</f>
        <v>0</v>
      </c>
      <c r="O33" s="330">
        <f>IF(M$53=0,0,N33/M$53)</f>
        <v>0</v>
      </c>
      <c r="P33" s="331">
        <f>N33-K33</f>
        <v>0</v>
      </c>
      <c r="Q33" s="332">
        <f>IF(K33=0,"",P33/K33)</f>
      </c>
      <c r="R33" s="331">
        <f>N33-M33</f>
        <v>0</v>
      </c>
      <c r="S33" s="333">
        <f>IF(M33=0,"",R33/M33)</f>
      </c>
      <c r="T33" s="416"/>
    </row>
    <row r="34" spans="1:20" s="366" customFormat="1" ht="25.5" customHeight="1">
      <c r="A34" s="438"/>
      <c r="B34" s="771" t="s">
        <v>100</v>
      </c>
      <c r="C34" s="26" t="s">
        <v>54</v>
      </c>
      <c r="D34" s="392"/>
      <c r="E34" s="393"/>
      <c r="F34" s="393"/>
      <c r="G34" s="393"/>
      <c r="H34" s="394"/>
      <c r="I34" s="539"/>
      <c r="J34" s="538"/>
      <c r="K34" s="538"/>
      <c r="L34" s="390">
        <f aca="true" t="shared" si="6" ref="L34:L49">IF(I34=0,0,AVERAGE(I34,J34,K34))</f>
        <v>0</v>
      </c>
      <c r="M34" s="538"/>
      <c r="N34" s="538"/>
      <c r="O34" s="395"/>
      <c r="P34" s="393"/>
      <c r="Q34" s="396"/>
      <c r="R34" s="393"/>
      <c r="S34" s="397"/>
      <c r="T34" s="365"/>
    </row>
    <row r="35" spans="1:20" s="366" customFormat="1" ht="25.5" customHeight="1">
      <c r="A35" s="438"/>
      <c r="B35" s="772"/>
      <c r="C35" s="23" t="s">
        <v>55</v>
      </c>
      <c r="D35" s="398"/>
      <c r="E35" s="387"/>
      <c r="F35" s="387"/>
      <c r="G35" s="387"/>
      <c r="H35" s="399"/>
      <c r="I35" s="541"/>
      <c r="J35" s="540"/>
      <c r="K35" s="540"/>
      <c r="L35" s="391">
        <f t="shared" si="6"/>
        <v>0</v>
      </c>
      <c r="M35" s="540"/>
      <c r="N35" s="540"/>
      <c r="O35" s="400"/>
      <c r="P35" s="387"/>
      <c r="Q35" s="401"/>
      <c r="R35" s="387"/>
      <c r="S35" s="402"/>
      <c r="T35" s="365"/>
    </row>
    <row r="36" spans="1:20" ht="12.75" customHeight="1">
      <c r="A36" s="430"/>
      <c r="B36" s="772"/>
      <c r="C36" s="41" t="s">
        <v>56</v>
      </c>
      <c r="D36" s="101"/>
      <c r="E36" s="102"/>
      <c r="F36" s="102"/>
      <c r="G36" s="102"/>
      <c r="H36" s="103"/>
      <c r="I36" s="171">
        <f>I34+I35</f>
        <v>0</v>
      </c>
      <c r="J36" s="172">
        <f>J34+J35</f>
        <v>0</v>
      </c>
      <c r="K36" s="172">
        <f>K34+K35</f>
        <v>0</v>
      </c>
      <c r="L36" s="170">
        <f t="shared" si="6"/>
        <v>0</v>
      </c>
      <c r="M36" s="172">
        <f>M34+M35</f>
        <v>0</v>
      </c>
      <c r="N36" s="172">
        <f>N34+N35</f>
        <v>0</v>
      </c>
      <c r="O36" s="108"/>
      <c r="P36" s="102"/>
      <c r="Q36" s="112"/>
      <c r="R36" s="102"/>
      <c r="S36" s="115"/>
      <c r="T36" s="61"/>
    </row>
    <row r="37" spans="1:20" ht="12.75" customHeight="1">
      <c r="A37" s="430"/>
      <c r="B37" s="772"/>
      <c r="C37" s="41" t="s">
        <v>57</v>
      </c>
      <c r="D37" s="104"/>
      <c r="E37" s="105"/>
      <c r="F37" s="105"/>
      <c r="G37" s="105"/>
      <c r="H37" s="106"/>
      <c r="I37" s="173">
        <f>I33</f>
        <v>0</v>
      </c>
      <c r="J37" s="170">
        <f>J33</f>
        <v>0</v>
      </c>
      <c r="K37" s="170">
        <f>K33</f>
        <v>0</v>
      </c>
      <c r="L37" s="170">
        <f t="shared" si="6"/>
        <v>0</v>
      </c>
      <c r="M37" s="170">
        <f>M33</f>
        <v>0</v>
      </c>
      <c r="N37" s="170">
        <f>N33</f>
        <v>0</v>
      </c>
      <c r="O37" s="108"/>
      <c r="P37" s="102"/>
      <c r="Q37" s="110"/>
      <c r="R37" s="102"/>
      <c r="S37" s="115"/>
      <c r="T37" s="61"/>
    </row>
    <row r="38" spans="1:20" s="168" customFormat="1" ht="25.5" customHeight="1" thickBot="1">
      <c r="A38" s="433"/>
      <c r="B38" s="773"/>
      <c r="C38" s="42" t="s">
        <v>58</v>
      </c>
      <c r="D38" s="342"/>
      <c r="E38" s="343"/>
      <c r="F38" s="343"/>
      <c r="G38" s="343"/>
      <c r="H38" s="344"/>
      <c r="I38" s="345">
        <f>I36+I37</f>
        <v>0</v>
      </c>
      <c r="J38" s="346">
        <f>J36+J37</f>
        <v>0</v>
      </c>
      <c r="K38" s="346">
        <f>K36+K37</f>
        <v>0</v>
      </c>
      <c r="L38" s="347">
        <f t="shared" si="6"/>
        <v>0</v>
      </c>
      <c r="M38" s="346">
        <f>M36+M37</f>
        <v>0</v>
      </c>
      <c r="N38" s="346">
        <f>N36+N37</f>
        <v>0</v>
      </c>
      <c r="O38" s="348">
        <f>IF(M$53=0,0,N38/M$53)</f>
        <v>0</v>
      </c>
      <c r="P38" s="346">
        <f>N38-K38</f>
        <v>0</v>
      </c>
      <c r="Q38" s="348">
        <f>IF(K38=0,"",P38/K38)</f>
      </c>
      <c r="R38" s="346">
        <f>N38-M38</f>
        <v>0</v>
      </c>
      <c r="S38" s="349">
        <f>IF(M38=0,"",R38/M38)</f>
      </c>
      <c r="T38" s="167"/>
    </row>
    <row r="39" spans="1:20" ht="12.75">
      <c r="A39" s="430"/>
      <c r="B39" s="439" t="s">
        <v>59</v>
      </c>
      <c r="C39" s="439"/>
      <c r="D39" s="435"/>
      <c r="E39" s="435"/>
      <c r="F39" s="178"/>
      <c r="G39" s="178"/>
      <c r="H39" s="178"/>
      <c r="I39" s="178"/>
      <c r="J39" s="178"/>
      <c r="K39" s="178"/>
      <c r="L39" s="178"/>
      <c r="M39" s="178"/>
      <c r="N39" s="178"/>
      <c r="O39" s="196"/>
      <c r="P39" s="53"/>
      <c r="Q39" s="53"/>
      <c r="R39" s="53"/>
      <c r="S39" s="54"/>
      <c r="T39" s="61"/>
    </row>
    <row r="40" spans="1:20" ht="4.5" customHeight="1" thickBot="1">
      <c r="A40" s="430"/>
      <c r="B40" s="54"/>
      <c r="C40" s="54"/>
      <c r="D40" s="178"/>
      <c r="E40" s="178"/>
      <c r="F40" s="178"/>
      <c r="G40" s="178"/>
      <c r="H40" s="178"/>
      <c r="I40" s="178"/>
      <c r="J40" s="178"/>
      <c r="K40" s="178"/>
      <c r="L40" s="178"/>
      <c r="M40" s="178"/>
      <c r="N40" s="178"/>
      <c r="O40" s="196"/>
      <c r="P40" s="53"/>
      <c r="Q40" s="53"/>
      <c r="R40" s="53"/>
      <c r="S40" s="54"/>
      <c r="T40" s="61"/>
    </row>
    <row r="41" spans="1:20" ht="15" customHeight="1">
      <c r="A41" s="430"/>
      <c r="B41" s="774"/>
      <c r="C41" s="775"/>
      <c r="D41" s="780" t="s">
        <v>153</v>
      </c>
      <c r="E41" s="781"/>
      <c r="F41" s="781"/>
      <c r="G41" s="782"/>
      <c r="H41" s="783"/>
      <c r="I41" s="784" t="s">
        <v>191</v>
      </c>
      <c r="J41" s="785"/>
      <c r="K41" s="785"/>
      <c r="L41" s="785"/>
      <c r="M41" s="785"/>
      <c r="N41" s="785"/>
      <c r="O41" s="785"/>
      <c r="P41" s="785"/>
      <c r="Q41" s="785"/>
      <c r="R41" s="785"/>
      <c r="S41" s="786"/>
      <c r="T41" s="61"/>
    </row>
    <row r="42" spans="1:20" s="175" customFormat="1" ht="35.25" customHeight="1">
      <c r="A42" s="430"/>
      <c r="B42" s="776"/>
      <c r="C42" s="777"/>
      <c r="D42" s="787" t="str">
        <f>IF('Page de garde'!$D$4="","N-3",'Page de garde'!$D$4-3)</f>
        <v>N-3</v>
      </c>
      <c r="E42" s="768" t="str">
        <f>IF('Page de garde'!$D$4="","N-2",'Page de garde'!$D$4-2)</f>
        <v>N-2</v>
      </c>
      <c r="F42" s="768" t="str">
        <f>IF('Page de garde'!$D$4="","N-1",'Page de garde'!$D$4-1)</f>
        <v>N-1</v>
      </c>
      <c r="G42" s="789" t="str">
        <f>IF('Page de garde'!$D$4="","N (prévu)",'Page de garde'!$D$4&amp;" (prévu)")</f>
        <v>N (prévu)</v>
      </c>
      <c r="H42" s="791" t="str">
        <f>IF('Page de garde'!$D$4="","N (réel)",'Page de garde'!$D$4&amp;" (réel)")</f>
        <v>N (réel)</v>
      </c>
      <c r="I42" s="793" t="str">
        <f>IF('Page de garde'!$D$4="","N-3",'Page de garde'!$D$4-3)</f>
        <v>N-3</v>
      </c>
      <c r="J42" s="757" t="str">
        <f>IF('Page de garde'!$D$4="","N-2",'Page de garde'!$D$4-2)</f>
        <v>N-2</v>
      </c>
      <c r="K42" s="757" t="str">
        <f>IF('Page de garde'!$D$4="","N-1",'Page de garde'!$D$4-1)</f>
        <v>N-1</v>
      </c>
      <c r="L42" s="789" t="s">
        <v>50</v>
      </c>
      <c r="M42" s="769" t="str">
        <f>IF('Page de garde'!$D$4="","N (prévu)",'Page de garde'!$D$4&amp;" (prévu)")</f>
        <v>N (prévu)</v>
      </c>
      <c r="N42" s="769" t="str">
        <f>IF('Page de garde'!$D$4="","N (réel)",'Page de garde'!$D$4&amp;" (réel)")</f>
        <v>N (réel)</v>
      </c>
      <c r="O42" s="761" t="str">
        <f>IF('Page de garde'!$D$4="","Taux d'occupation N (5)","Taux d'occupation "&amp;'Page de garde'!$D$4&amp;" (5)")</f>
        <v>Taux d'occupation N (5)</v>
      </c>
      <c r="P42" s="763" t="str">
        <f>IF('Page de garde'!$D$4="","Ecart Activité N (réelle) / N-1 (réelle)","Ecart Activité "&amp;'Page de garde'!$D$4&amp;" (réelle) / "&amp;'Page de garde'!$D$4-1&amp;" (réelle)")</f>
        <v>Ecart Activité N (réelle) / N-1 (réelle)</v>
      </c>
      <c r="Q42" s="763"/>
      <c r="R42" s="763" t="str">
        <f>IF('Page de garde'!$D$4="","Ecart Activité N (réelle) / N (prévue)","Ecart Activité "&amp;'Page de garde'!$D$4&amp;" (réelle) / "&amp;'Page de garde'!$D$4&amp;" (prévue)")</f>
        <v>Ecart Activité N (réelle) / N (prévue)</v>
      </c>
      <c r="S42" s="764"/>
      <c r="T42" s="61"/>
    </row>
    <row r="43" spans="1:20" s="175" customFormat="1" ht="26.25" thickBot="1">
      <c r="A43" s="430"/>
      <c r="B43" s="778"/>
      <c r="C43" s="779"/>
      <c r="D43" s="788"/>
      <c r="E43" s="758"/>
      <c r="F43" s="758"/>
      <c r="G43" s="790"/>
      <c r="H43" s="792"/>
      <c r="I43" s="794"/>
      <c r="J43" s="758"/>
      <c r="K43" s="758"/>
      <c r="L43" s="790"/>
      <c r="M43" s="770"/>
      <c r="N43" s="770"/>
      <c r="O43" s="762"/>
      <c r="P43" s="24" t="s">
        <v>51</v>
      </c>
      <c r="Q43" s="374" t="s">
        <v>52</v>
      </c>
      <c r="R43" s="374" t="s">
        <v>51</v>
      </c>
      <c r="S43" s="43" t="s">
        <v>52</v>
      </c>
      <c r="T43" s="61"/>
    </row>
    <row r="44" spans="1:20" s="404" customFormat="1" ht="25.5" customHeight="1">
      <c r="A44" s="438"/>
      <c r="B44" s="765" t="s">
        <v>101</v>
      </c>
      <c r="C44" s="44" t="s">
        <v>60</v>
      </c>
      <c r="D44" s="257"/>
      <c r="E44" s="257"/>
      <c r="F44" s="257"/>
      <c r="G44" s="257"/>
      <c r="H44" s="258"/>
      <c r="I44" s="543"/>
      <c r="J44" s="542"/>
      <c r="K44" s="542"/>
      <c r="L44" s="282">
        <f>IF(I44=0,0,AVERAGE(I44,J44,K44))</f>
        <v>0</v>
      </c>
      <c r="M44" s="542"/>
      <c r="N44" s="542"/>
      <c r="O44" s="405"/>
      <c r="P44" s="406"/>
      <c r="Q44" s="407"/>
      <c r="R44" s="393"/>
      <c r="S44" s="408"/>
      <c r="T44" s="365"/>
    </row>
    <row r="45" spans="1:20" s="404" customFormat="1" ht="25.5" customHeight="1">
      <c r="A45" s="438"/>
      <c r="B45" s="766"/>
      <c r="C45" s="45" t="s">
        <v>61</v>
      </c>
      <c r="D45" s="259"/>
      <c r="E45" s="259"/>
      <c r="F45" s="259"/>
      <c r="G45" s="259"/>
      <c r="H45" s="260"/>
      <c r="I45" s="545"/>
      <c r="J45" s="544"/>
      <c r="K45" s="544"/>
      <c r="L45" s="283">
        <f>IF(I45=0,0,AVERAGE(I45,J45,K45))</f>
        <v>0</v>
      </c>
      <c r="M45" s="544"/>
      <c r="N45" s="544"/>
      <c r="O45" s="409"/>
      <c r="P45" s="387"/>
      <c r="Q45" s="410"/>
      <c r="R45" s="387"/>
      <c r="S45" s="389"/>
      <c r="T45" s="365"/>
    </row>
    <row r="46" spans="1:20" s="175" customFormat="1" ht="12.75" customHeight="1">
      <c r="A46" s="430"/>
      <c r="B46" s="766"/>
      <c r="C46" s="46" t="s">
        <v>62</v>
      </c>
      <c r="D46" s="259"/>
      <c r="E46" s="259"/>
      <c r="F46" s="259"/>
      <c r="G46" s="259"/>
      <c r="H46" s="260"/>
      <c r="I46" s="284">
        <f>I44+I45</f>
        <v>0</v>
      </c>
      <c r="J46" s="285">
        <f>J44+J45</f>
        <v>0</v>
      </c>
      <c r="K46" s="285">
        <f>K44+K45</f>
        <v>0</v>
      </c>
      <c r="L46" s="283">
        <f t="shared" si="6"/>
        <v>0</v>
      </c>
      <c r="M46" s="285">
        <f>M44+M45</f>
        <v>0</v>
      </c>
      <c r="N46" s="285">
        <f>N44+N45</f>
        <v>0</v>
      </c>
      <c r="O46" s="94"/>
      <c r="P46" s="102"/>
      <c r="Q46" s="95"/>
      <c r="R46" s="102"/>
      <c r="S46" s="96"/>
      <c r="T46" s="61"/>
    </row>
    <row r="47" spans="1:20" s="175" customFormat="1" ht="12.75" customHeight="1">
      <c r="A47" s="430"/>
      <c r="B47" s="766"/>
      <c r="C47" s="45" t="s">
        <v>63</v>
      </c>
      <c r="D47" s="259"/>
      <c r="E47" s="259"/>
      <c r="F47" s="259"/>
      <c r="G47" s="259"/>
      <c r="H47" s="260"/>
      <c r="I47" s="284">
        <f>I33</f>
        <v>0</v>
      </c>
      <c r="J47" s="285">
        <f>J33</f>
        <v>0</v>
      </c>
      <c r="K47" s="285">
        <f>K33</f>
        <v>0</v>
      </c>
      <c r="L47" s="283">
        <f t="shared" si="6"/>
        <v>0</v>
      </c>
      <c r="M47" s="285">
        <f>M33</f>
        <v>0</v>
      </c>
      <c r="N47" s="285">
        <f>N33</f>
        <v>0</v>
      </c>
      <c r="O47" s="94"/>
      <c r="P47" s="102"/>
      <c r="Q47" s="95"/>
      <c r="R47" s="102"/>
      <c r="S47" s="96"/>
      <c r="T47" s="61"/>
    </row>
    <row r="48" spans="1:20" s="404" customFormat="1" ht="25.5" customHeight="1">
      <c r="A48" s="438"/>
      <c r="B48" s="766"/>
      <c r="C48" s="45" t="s">
        <v>64</v>
      </c>
      <c r="D48" s="259"/>
      <c r="E48" s="259"/>
      <c r="F48" s="259"/>
      <c r="G48" s="259"/>
      <c r="H48" s="260"/>
      <c r="I48" s="284">
        <f>I36</f>
        <v>0</v>
      </c>
      <c r="J48" s="285">
        <f>J36</f>
        <v>0</v>
      </c>
      <c r="K48" s="285">
        <f>K36</f>
        <v>0</v>
      </c>
      <c r="L48" s="283">
        <f t="shared" si="6"/>
        <v>0</v>
      </c>
      <c r="M48" s="285">
        <f>M36</f>
        <v>0</v>
      </c>
      <c r="N48" s="285">
        <f>N36</f>
        <v>0</v>
      </c>
      <c r="O48" s="386"/>
      <c r="P48" s="387"/>
      <c r="Q48" s="388"/>
      <c r="R48" s="387"/>
      <c r="S48" s="389"/>
      <c r="T48" s="365"/>
    </row>
    <row r="49" spans="1:20" s="423" customFormat="1" ht="25.5" customHeight="1" thickBot="1">
      <c r="A49" s="437"/>
      <c r="B49" s="767"/>
      <c r="C49" s="403" t="s">
        <v>65</v>
      </c>
      <c r="D49" s="350"/>
      <c r="E49" s="350"/>
      <c r="F49" s="350"/>
      <c r="G49" s="350"/>
      <c r="H49" s="351"/>
      <c r="I49" s="286">
        <f aca="true" t="shared" si="7" ref="I49:N49">I46+I47+I48</f>
        <v>0</v>
      </c>
      <c r="J49" s="287">
        <f t="shared" si="7"/>
        <v>0</v>
      </c>
      <c r="K49" s="288">
        <f t="shared" si="7"/>
        <v>0</v>
      </c>
      <c r="L49" s="289">
        <f t="shared" si="6"/>
        <v>0</v>
      </c>
      <c r="M49" s="288">
        <f t="shared" si="7"/>
        <v>0</v>
      </c>
      <c r="N49" s="288">
        <f t="shared" si="7"/>
        <v>0</v>
      </c>
      <c r="O49" s="352">
        <f>IF(M$53=0,0,N49/M$53)</f>
        <v>0</v>
      </c>
      <c r="P49" s="353">
        <f>N49-K49</f>
        <v>0</v>
      </c>
      <c r="Q49" s="340">
        <f>IF(K49=0,"",P49/K49)</f>
      </c>
      <c r="R49" s="338">
        <f>N49-M49</f>
        <v>0</v>
      </c>
      <c r="S49" s="341">
        <f>IF(M49=0,"",R49/M49)</f>
      </c>
      <c r="T49" s="416"/>
    </row>
    <row r="50" spans="1:20" s="175" customFormat="1" ht="13.5" thickBot="1">
      <c r="A50" s="430"/>
      <c r="B50" s="47"/>
      <c r="C50" s="48"/>
      <c r="D50" s="49"/>
      <c r="E50" s="49"/>
      <c r="F50" s="49"/>
      <c r="G50" s="49"/>
      <c r="H50" s="49"/>
      <c r="I50" s="50"/>
      <c r="J50" s="49"/>
      <c r="K50" s="50"/>
      <c r="L50" s="51"/>
      <c r="M50" s="50"/>
      <c r="N50" s="377"/>
      <c r="O50" s="52"/>
      <c r="P50" s="53"/>
      <c r="Q50" s="53"/>
      <c r="R50" s="53"/>
      <c r="S50" s="54"/>
      <c r="T50" s="61"/>
    </row>
    <row r="51" spans="1:20" s="175" customFormat="1" ht="12.75">
      <c r="A51" s="430"/>
      <c r="B51" s="54"/>
      <c r="C51" s="48"/>
      <c r="D51" s="806" t="s">
        <v>143</v>
      </c>
      <c r="E51" s="782"/>
      <c r="F51" s="782"/>
      <c r="G51" s="782"/>
      <c r="H51" s="782"/>
      <c r="I51" s="807" t="s">
        <v>275</v>
      </c>
      <c r="J51" s="808"/>
      <c r="K51" s="808"/>
      <c r="L51" s="808"/>
      <c r="M51" s="809"/>
      <c r="N51" s="49"/>
      <c r="O51" s="52"/>
      <c r="P51" s="53"/>
      <c r="Q51" s="53"/>
      <c r="R51" s="53"/>
      <c r="S51" s="54"/>
      <c r="T51" s="61"/>
    </row>
    <row r="52" spans="1:20" s="175" customFormat="1" ht="13.5" thickBot="1">
      <c r="A52" s="430"/>
      <c r="B52" s="54"/>
      <c r="C52" s="48"/>
      <c r="D52" s="700" t="str">
        <f>IF('Page de garde'!$D$4="","N-3",'Page de garde'!$D$4-3)</f>
        <v>N-3</v>
      </c>
      <c r="E52" s="701" t="str">
        <f>IF('Page de garde'!$D$4="","N-2",'Page de garde'!$D$4-2)</f>
        <v>N-2</v>
      </c>
      <c r="F52" s="701" t="str">
        <f>IF('Page de garde'!$D$4="","N-1",'Page de garde'!$D$4-1)</f>
        <v>N-1</v>
      </c>
      <c r="G52" s="372" t="str">
        <f>IF('Page de garde'!$D$4="","N (prévu)",'Page de garde'!$D$4&amp;" (prévu)")</f>
        <v>N (prévu)</v>
      </c>
      <c r="H52" s="55" t="str">
        <f>IF('Page de garde'!$D$4="","N (réel)",'Page de garde'!$D$4&amp;" (réel)")</f>
        <v>N (réel)</v>
      </c>
      <c r="I52" s="702" t="str">
        <f>IF('Page de garde'!$D$4="","N-3",'Page de garde'!$D$4-3)</f>
        <v>N-3</v>
      </c>
      <c r="J52" s="703" t="str">
        <f>IF('Page de garde'!$D$4="","N-2",'Page de garde'!$D$4-2)</f>
        <v>N-2</v>
      </c>
      <c r="K52" s="703" t="str">
        <f>IF('Page de garde'!$D$4="","N-1",'Page de garde'!$D$4-1)</f>
        <v>N-1</v>
      </c>
      <c r="L52" s="373" t="str">
        <f>IF('Page de garde'!$D$4="","N (prévu)",'Page de garde'!$D$4&amp;" (prévu)")</f>
        <v>N (prévu)</v>
      </c>
      <c r="M52" s="376" t="str">
        <f>IF('Page de garde'!$D$4="","N (réel)",'Page de garde'!$D$4&amp;" (réel)")</f>
        <v>N (réel)</v>
      </c>
      <c r="N52" s="49"/>
      <c r="O52" s="52"/>
      <c r="P52" s="53"/>
      <c r="Q52" s="53"/>
      <c r="R52" s="53"/>
      <c r="S52" s="54"/>
      <c r="T52" s="61"/>
    </row>
    <row r="53" spans="1:20" s="175" customFormat="1" ht="15.75" customHeight="1" thickBot="1">
      <c r="A53" s="430"/>
      <c r="B53" s="759" t="s">
        <v>276</v>
      </c>
      <c r="C53" s="760"/>
      <c r="D53" s="521"/>
      <c r="E53" s="520"/>
      <c r="F53" s="520"/>
      <c r="G53" s="520"/>
      <c r="H53" s="522"/>
      <c r="I53" s="566">
        <f>D53*D54</f>
        <v>0</v>
      </c>
      <c r="J53" s="567">
        <f>E53*E54</f>
        <v>0</v>
      </c>
      <c r="K53" s="567">
        <f>F53*F54</f>
        <v>0</v>
      </c>
      <c r="L53" s="567">
        <f>G53*G54</f>
        <v>0</v>
      </c>
      <c r="M53" s="568">
        <f>H53*H54</f>
        <v>0</v>
      </c>
      <c r="N53" s="49"/>
      <c r="O53" s="52"/>
      <c r="P53" s="53"/>
      <c r="Q53" s="53"/>
      <c r="R53" s="53"/>
      <c r="S53" s="54"/>
      <c r="T53" s="61"/>
    </row>
    <row r="54" spans="1:20" s="591" customFormat="1" ht="15.75" customHeight="1" thickBot="1">
      <c r="A54" s="584"/>
      <c r="B54" s="828" t="s">
        <v>190</v>
      </c>
      <c r="C54" s="829"/>
      <c r="D54" s="585"/>
      <c r="E54" s="586"/>
      <c r="F54" s="586"/>
      <c r="G54" s="586"/>
      <c r="H54" s="587"/>
      <c r="I54" s="588"/>
      <c r="J54" s="589"/>
      <c r="K54" s="589"/>
      <c r="L54" s="589"/>
      <c r="M54" s="589"/>
      <c r="N54" s="589"/>
      <c r="O54" s="590"/>
      <c r="P54" s="53"/>
      <c r="Q54" s="53"/>
      <c r="R54" s="53"/>
      <c r="S54" s="54"/>
      <c r="T54" s="61"/>
    </row>
    <row r="55" spans="1:20" s="175" customFormat="1" ht="12.75">
      <c r="A55" s="430"/>
      <c r="B55" s="54"/>
      <c r="C55" s="48"/>
      <c r="D55" s="49"/>
      <c r="E55" s="49"/>
      <c r="F55" s="49"/>
      <c r="G55" s="49"/>
      <c r="H55" s="49"/>
      <c r="I55" s="49"/>
      <c r="J55" s="49"/>
      <c r="K55" s="49"/>
      <c r="L55" s="49"/>
      <c r="M55" s="49"/>
      <c r="N55" s="49"/>
      <c r="O55" s="52"/>
      <c r="P55" s="53"/>
      <c r="Q55" s="53"/>
      <c r="R55" s="53"/>
      <c r="S55" s="54"/>
      <c r="T55" s="61"/>
    </row>
    <row r="56" spans="1:20" s="177" customFormat="1" ht="12.75">
      <c r="A56" s="440"/>
      <c r="B56" s="56" t="s">
        <v>67</v>
      </c>
      <c r="C56" s="57"/>
      <c r="D56" s="58"/>
      <c r="E56" s="58"/>
      <c r="F56" s="58"/>
      <c r="G56" s="58"/>
      <c r="H56" s="58"/>
      <c r="I56" s="58"/>
      <c r="J56" s="58"/>
      <c r="K56" s="58"/>
      <c r="L56" s="58"/>
      <c r="M56" s="58"/>
      <c r="N56" s="58"/>
      <c r="O56" s="59"/>
      <c r="P56" s="60"/>
      <c r="Q56" s="60"/>
      <c r="R56" s="60"/>
      <c r="S56" s="56"/>
      <c r="T56" s="176"/>
    </row>
    <row r="57" spans="1:20" s="177" customFormat="1" ht="12.75">
      <c r="A57" s="440"/>
      <c r="B57" s="56" t="s">
        <v>68</v>
      </c>
      <c r="C57" s="57"/>
      <c r="D57" s="58"/>
      <c r="E57" s="58"/>
      <c r="F57" s="58"/>
      <c r="G57" s="58"/>
      <c r="H57" s="58"/>
      <c r="I57" s="58"/>
      <c r="J57" s="58"/>
      <c r="K57" s="58"/>
      <c r="L57" s="58"/>
      <c r="M57" s="58"/>
      <c r="N57" s="58"/>
      <c r="O57" s="59"/>
      <c r="P57" s="60"/>
      <c r="Q57" s="60"/>
      <c r="R57" s="60"/>
      <c r="S57" s="56"/>
      <c r="T57" s="176"/>
    </row>
    <row r="58" spans="1:20" s="177" customFormat="1" ht="12.75">
      <c r="A58" s="440"/>
      <c r="B58" s="56" t="s">
        <v>69</v>
      </c>
      <c r="C58" s="57"/>
      <c r="D58" s="58"/>
      <c r="E58" s="58"/>
      <c r="F58" s="58"/>
      <c r="G58" s="58"/>
      <c r="H58" s="58"/>
      <c r="I58" s="58"/>
      <c r="J58" s="58"/>
      <c r="K58" s="58"/>
      <c r="L58" s="58"/>
      <c r="M58" s="58"/>
      <c r="N58" s="58"/>
      <c r="O58" s="59"/>
      <c r="P58" s="60"/>
      <c r="Q58" s="60"/>
      <c r="R58" s="60"/>
      <c r="S58" s="56"/>
      <c r="T58" s="176"/>
    </row>
    <row r="59" spans="1:20" s="177" customFormat="1" ht="12.75">
      <c r="A59" s="440"/>
      <c r="B59" s="54" t="s">
        <v>185</v>
      </c>
      <c r="C59" s="57"/>
      <c r="D59" s="58"/>
      <c r="E59" s="58"/>
      <c r="F59" s="58"/>
      <c r="G59" s="58"/>
      <c r="H59" s="58"/>
      <c r="I59" s="58"/>
      <c r="J59" s="58"/>
      <c r="K59" s="58"/>
      <c r="L59" s="58"/>
      <c r="M59" s="58"/>
      <c r="N59" s="58"/>
      <c r="O59" s="59"/>
      <c r="P59" s="60"/>
      <c r="Q59" s="60"/>
      <c r="R59" s="60"/>
      <c r="S59" s="56"/>
      <c r="T59" s="176"/>
    </row>
    <row r="60" spans="1:20" s="177" customFormat="1" ht="12.75">
      <c r="A60" s="440"/>
      <c r="B60" s="54" t="s">
        <v>277</v>
      </c>
      <c r="C60" s="57"/>
      <c r="D60" s="58"/>
      <c r="E60" s="58"/>
      <c r="F60" s="58"/>
      <c r="G60" s="58"/>
      <c r="H60" s="58"/>
      <c r="I60" s="58"/>
      <c r="J60" s="58"/>
      <c r="K60" s="58"/>
      <c r="L60" s="58"/>
      <c r="M60" s="58"/>
      <c r="N60" s="58"/>
      <c r="O60" s="59"/>
      <c r="P60" s="60"/>
      <c r="Q60" s="60"/>
      <c r="R60" s="60"/>
      <c r="S60" s="56"/>
      <c r="T60" s="176"/>
    </row>
    <row r="61" spans="1:20" s="177" customFormat="1" ht="12.75">
      <c r="A61" s="440"/>
      <c r="B61" s="54"/>
      <c r="C61" s="57"/>
      <c r="D61" s="57"/>
      <c r="E61" s="58"/>
      <c r="F61" s="58"/>
      <c r="G61" s="58"/>
      <c r="H61" s="58"/>
      <c r="I61" s="58"/>
      <c r="J61" s="58"/>
      <c r="K61" s="58"/>
      <c r="L61" s="58"/>
      <c r="M61" s="58"/>
      <c r="N61" s="58"/>
      <c r="O61" s="59"/>
      <c r="P61" s="60"/>
      <c r="Q61" s="60"/>
      <c r="R61" s="60"/>
      <c r="S61" s="56"/>
      <c r="T61" s="176"/>
    </row>
    <row r="62" spans="1:20" ht="12.75">
      <c r="A62" s="430"/>
      <c r="B62" s="54"/>
      <c r="C62" s="54"/>
      <c r="D62" s="54"/>
      <c r="E62" s="178"/>
      <c r="F62" s="178"/>
      <c r="G62" s="178"/>
      <c r="H62" s="178"/>
      <c r="I62" s="178"/>
      <c r="J62" s="178"/>
      <c r="K62" s="178"/>
      <c r="L62" s="178"/>
      <c r="M62" s="178"/>
      <c r="N62" s="178"/>
      <c r="O62" s="196"/>
      <c r="P62" s="53"/>
      <c r="Q62" s="53"/>
      <c r="R62" s="53"/>
      <c r="S62" s="54"/>
      <c r="T62" s="61"/>
    </row>
    <row r="63" spans="1:20" ht="12.75">
      <c r="A63" s="430"/>
      <c r="B63" s="434" t="s">
        <v>70</v>
      </c>
      <c r="C63" s="439"/>
      <c r="D63" s="178"/>
      <c r="E63" s="178"/>
      <c r="F63" s="178"/>
      <c r="G63" s="178"/>
      <c r="H63" s="178"/>
      <c r="I63" s="178"/>
      <c r="J63" s="178"/>
      <c r="K63" s="178"/>
      <c r="L63" s="178"/>
      <c r="M63" s="178"/>
      <c r="N63" s="178"/>
      <c r="O63" s="196"/>
      <c r="P63" s="53"/>
      <c r="Q63" s="53"/>
      <c r="R63" s="53"/>
      <c r="S63" s="54"/>
      <c r="T63" s="61"/>
    </row>
    <row r="64" spans="1:20" ht="12.75">
      <c r="A64" s="430"/>
      <c r="B64" s="54"/>
      <c r="C64" s="54"/>
      <c r="D64" s="178"/>
      <c r="E64" s="178"/>
      <c r="F64" s="178"/>
      <c r="G64" s="178"/>
      <c r="H64" s="178"/>
      <c r="I64" s="178"/>
      <c r="J64" s="178"/>
      <c r="K64" s="178"/>
      <c r="L64" s="178"/>
      <c r="M64" s="178"/>
      <c r="N64" s="178"/>
      <c r="O64" s="196"/>
      <c r="P64" s="53"/>
      <c r="Q64" s="53"/>
      <c r="R64" s="53"/>
      <c r="S64" s="54"/>
      <c r="T64" s="61"/>
    </row>
    <row r="65" spans="1:20" ht="12.75">
      <c r="A65" s="430"/>
      <c r="B65" s="54" t="s">
        <v>71</v>
      </c>
      <c r="C65" s="54"/>
      <c r="D65" s="178"/>
      <c r="E65" s="178"/>
      <c r="F65" s="178"/>
      <c r="G65" s="178"/>
      <c r="H65" s="178"/>
      <c r="I65" s="178"/>
      <c r="J65" s="178"/>
      <c r="K65" s="178"/>
      <c r="L65" s="178"/>
      <c r="M65" s="178"/>
      <c r="N65" s="178"/>
      <c r="O65" s="196"/>
      <c r="P65" s="53"/>
      <c r="Q65" s="53"/>
      <c r="R65" s="53"/>
      <c r="S65" s="54"/>
      <c r="T65" s="61"/>
    </row>
    <row r="66" spans="1:20" ht="13.5" thickBot="1">
      <c r="A66" s="430"/>
      <c r="B66" s="54"/>
      <c r="C66" s="54"/>
      <c r="D66" s="178"/>
      <c r="E66" s="178"/>
      <c r="F66" s="178"/>
      <c r="G66" s="178"/>
      <c r="H66" s="178"/>
      <c r="I66" s="178"/>
      <c r="J66" s="178"/>
      <c r="K66" s="178"/>
      <c r="L66" s="178"/>
      <c r="M66" s="178"/>
      <c r="N66" s="178"/>
      <c r="O66" s="196"/>
      <c r="P66" s="53"/>
      <c r="Q66" s="53"/>
      <c r="R66" s="53"/>
      <c r="S66" s="54"/>
      <c r="T66" s="61"/>
    </row>
    <row r="67" spans="1:20" ht="12.75" customHeight="1">
      <c r="A67" s="430"/>
      <c r="B67" s="774" t="s">
        <v>3</v>
      </c>
      <c r="C67" s="775"/>
      <c r="D67" s="780" t="s">
        <v>153</v>
      </c>
      <c r="E67" s="781"/>
      <c r="F67" s="781"/>
      <c r="G67" s="782"/>
      <c r="H67" s="783"/>
      <c r="I67" s="799" t="s">
        <v>191</v>
      </c>
      <c r="J67" s="800"/>
      <c r="K67" s="800"/>
      <c r="L67" s="800"/>
      <c r="M67" s="800"/>
      <c r="N67" s="800"/>
      <c r="O67" s="800"/>
      <c r="P67" s="800"/>
      <c r="Q67" s="800"/>
      <c r="R67" s="800"/>
      <c r="S67" s="801"/>
      <c r="T67" s="61"/>
    </row>
    <row r="68" spans="1:20" ht="25.5" customHeight="1">
      <c r="A68" s="430"/>
      <c r="B68" s="776"/>
      <c r="C68" s="777"/>
      <c r="D68" s="802" t="str">
        <f>IF('Page de garde'!$D$4="","N-3",'Page de garde'!$D$4-3)</f>
        <v>N-3</v>
      </c>
      <c r="E68" s="768" t="str">
        <f>IF('Page de garde'!$D$4="","N-2",'Page de garde'!$D$4-2)</f>
        <v>N-2</v>
      </c>
      <c r="F68" s="768" t="str">
        <f>IF('Page de garde'!$D$4="","N-1",'Page de garde'!$D$4-1)</f>
        <v>N-1</v>
      </c>
      <c r="G68" s="789" t="str">
        <f>IF('Page de garde'!$D$4="","N (prévu)",'Page de garde'!$D$4&amp;" (prévu)")</f>
        <v>N (prévu)</v>
      </c>
      <c r="H68" s="791" t="str">
        <f>IF('Page de garde'!$D$4="","N (réel)",'Page de garde'!$D$4&amp;" (réel)")</f>
        <v>N (réel)</v>
      </c>
      <c r="I68" s="802" t="str">
        <f>IF('Page de garde'!$D$4="","N-3",'Page de garde'!$D$4-3)</f>
        <v>N-3</v>
      </c>
      <c r="J68" s="768" t="str">
        <f>IF('Page de garde'!$D$4="","N-2",'Page de garde'!$D$4-2)</f>
        <v>N-2</v>
      </c>
      <c r="K68" s="768" t="str">
        <f>IF('Page de garde'!$D$4="","N-1",'Page de garde'!$D$4-1)</f>
        <v>N-1</v>
      </c>
      <c r="L68" s="789" t="s">
        <v>50</v>
      </c>
      <c r="M68" s="803" t="str">
        <f>IF('Page de garde'!$D$4="","N (prévu)",'Page de garde'!$D$4&amp;" (prévu)")</f>
        <v>N (prévu)</v>
      </c>
      <c r="N68" s="803" t="str">
        <f>IF('Page de garde'!$D$4="","N (réel)",'Page de garde'!$D$4&amp;" (réel)")</f>
        <v>N (réel)</v>
      </c>
      <c r="O68" s="761" t="str">
        <f>IF('Page de garde'!$D$4="","Taux d'occupation N (5)","Taux d'occupation "&amp;'Page de garde'!$D$4&amp;" (5)")</f>
        <v>Taux d'occupation N (5)</v>
      </c>
      <c r="P68" s="804" t="str">
        <f>IF('Page de garde'!$D$4="","Ecart Activité N (réelle) / N-1 (réelle)","Ecart Activité "&amp;'Page de garde'!$D$4&amp;" (réelle) / "&amp;'Page de garde'!$D$4-1&amp;" (réelle)")</f>
        <v>Ecart Activité N (réelle) / N-1 (réelle)</v>
      </c>
      <c r="Q68" s="804"/>
      <c r="R68" s="804" t="str">
        <f>IF('Page de garde'!$D$4="","Ecart Activité N (réelle) / N (prévue)","Ecart Activité "&amp;'Page de garde'!$D$4&amp;" (réelle) / "&amp;'Page de garde'!$D$4&amp;" (prévue)")</f>
        <v>Ecart Activité N (réelle) / N (prévue)</v>
      </c>
      <c r="S68" s="805"/>
      <c r="T68" s="61"/>
    </row>
    <row r="69" spans="1:20" ht="25.5" customHeight="1" thickBot="1">
      <c r="A69" s="430"/>
      <c r="B69" s="778"/>
      <c r="C69" s="779"/>
      <c r="D69" s="794"/>
      <c r="E69" s="758"/>
      <c r="F69" s="758"/>
      <c r="G69" s="790"/>
      <c r="H69" s="792"/>
      <c r="I69" s="794"/>
      <c r="J69" s="758"/>
      <c r="K69" s="758"/>
      <c r="L69" s="790"/>
      <c r="M69" s="770"/>
      <c r="N69" s="770"/>
      <c r="O69" s="762"/>
      <c r="P69" s="24" t="s">
        <v>51</v>
      </c>
      <c r="Q69" s="24" t="s">
        <v>52</v>
      </c>
      <c r="R69" s="375" t="s">
        <v>51</v>
      </c>
      <c r="S69" s="25" t="s">
        <v>52</v>
      </c>
      <c r="T69" s="61"/>
    </row>
    <row r="70" spans="1:20" ht="12.75" customHeight="1">
      <c r="A70" s="430"/>
      <c r="B70" s="765" t="s">
        <v>192</v>
      </c>
      <c r="C70" s="26" t="s">
        <v>193</v>
      </c>
      <c r="D70" s="524"/>
      <c r="E70" s="523"/>
      <c r="F70" s="523"/>
      <c r="G70" s="523"/>
      <c r="H70" s="562"/>
      <c r="I70" s="524"/>
      <c r="J70" s="546"/>
      <c r="K70" s="546"/>
      <c r="L70" s="293">
        <f>IF(I70=0,0,AVERAGE(I70,J70,K70))</f>
        <v>0</v>
      </c>
      <c r="M70" s="546"/>
      <c r="N70" s="546"/>
      <c r="O70" s="27">
        <f>IF(M$104=0,0,N70/M$104)</f>
        <v>0</v>
      </c>
      <c r="P70" s="281">
        <f>N70-K70</f>
        <v>0</v>
      </c>
      <c r="Q70" s="27">
        <f>IF(K70=0,"",P70/K70)</f>
      </c>
      <c r="R70" s="276">
        <f>N70-M70</f>
        <v>0</v>
      </c>
      <c r="S70" s="28">
        <f>IF(M70=0,"",R70/M70)</f>
      </c>
      <c r="T70" s="61"/>
    </row>
    <row r="71" spans="1:20" ht="12.75" customHeight="1">
      <c r="A71" s="430"/>
      <c r="B71" s="766"/>
      <c r="C71" s="23" t="s">
        <v>194</v>
      </c>
      <c r="D71" s="532"/>
      <c r="E71" s="534"/>
      <c r="F71" s="534"/>
      <c r="G71" s="534"/>
      <c r="H71" s="563"/>
      <c r="I71" s="532"/>
      <c r="J71" s="534"/>
      <c r="K71" s="534"/>
      <c r="L71" s="294">
        <f>IF(I71=0,0,AVERAGE(I71,J71,K71))</f>
        <v>0</v>
      </c>
      <c r="M71" s="534"/>
      <c r="N71" s="534"/>
      <c r="O71" s="29">
        <f>IF(M$104=0,0,N71/M$104)</f>
        <v>0</v>
      </c>
      <c r="P71" s="172">
        <f>N71-K71</f>
        <v>0</v>
      </c>
      <c r="Q71" s="29">
        <f>IF(K71=0,"",P71/K71)</f>
      </c>
      <c r="R71" s="172">
        <f>N71-M71</f>
        <v>0</v>
      </c>
      <c r="S71" s="30">
        <f>IF(M71=0,"",R71/M71)</f>
      </c>
      <c r="T71" s="61"/>
    </row>
    <row r="72" spans="1:20" s="327" customFormat="1" ht="12.75" customHeight="1">
      <c r="A72" s="436"/>
      <c r="B72" s="766"/>
      <c r="C72" s="31" t="s">
        <v>199</v>
      </c>
      <c r="D72" s="295">
        <f aca="true" t="shared" si="8" ref="D72:K72">SUM(D70:D71)</f>
        <v>0</v>
      </c>
      <c r="E72" s="283">
        <f t="shared" si="8"/>
        <v>0</v>
      </c>
      <c r="F72" s="296">
        <f t="shared" si="8"/>
        <v>0</v>
      </c>
      <c r="G72" s="296">
        <f t="shared" si="8"/>
        <v>0</v>
      </c>
      <c r="H72" s="297">
        <f t="shared" si="8"/>
        <v>0</v>
      </c>
      <c r="I72" s="298">
        <f t="shared" si="8"/>
        <v>0</v>
      </c>
      <c r="J72" s="296">
        <f t="shared" si="8"/>
        <v>0</v>
      </c>
      <c r="K72" s="296">
        <f t="shared" si="8"/>
        <v>0</v>
      </c>
      <c r="L72" s="296">
        <f>IF(I72=0,0,AVERAGE(I72,J72,K72))</f>
        <v>0</v>
      </c>
      <c r="M72" s="296">
        <f>SUM(M70:M71)</f>
        <v>0</v>
      </c>
      <c r="N72" s="296">
        <f>SUM(N70:N71)</f>
        <v>0</v>
      </c>
      <c r="O72" s="189">
        <f>IF(M$104=0,0,N72/M$104)</f>
        <v>0</v>
      </c>
      <c r="P72" s="170">
        <f>N72-K72</f>
        <v>0</v>
      </c>
      <c r="Q72" s="328">
        <f>IF(K72=0,"",P72/K72)</f>
      </c>
      <c r="R72" s="170">
        <f>N72-M72</f>
        <v>0</v>
      </c>
      <c r="S72" s="329">
        <f>IF(M72=0,"",R72/M72)</f>
      </c>
      <c r="T72" s="326"/>
    </row>
    <row r="73" spans="1:20" s="327" customFormat="1" ht="25.5" customHeight="1" thickBot="1">
      <c r="A73" s="436"/>
      <c r="B73" s="766"/>
      <c r="C73" s="33" t="s">
        <v>53</v>
      </c>
      <c r="D73" s="533"/>
      <c r="E73" s="537"/>
      <c r="F73" s="547"/>
      <c r="G73" s="547"/>
      <c r="H73" s="564"/>
      <c r="I73" s="536"/>
      <c r="J73" s="535"/>
      <c r="K73" s="535"/>
      <c r="L73" s="299">
        <f aca="true" t="shared" si="9" ref="L73:L83">IF(I73=0,0,AVERAGE(I73,J73,K73))</f>
        <v>0</v>
      </c>
      <c r="M73" s="535"/>
      <c r="N73" s="535"/>
      <c r="O73" s="109"/>
      <c r="P73" s="323"/>
      <c r="Q73" s="324"/>
      <c r="R73" s="323"/>
      <c r="S73" s="325"/>
      <c r="T73" s="326"/>
    </row>
    <row r="74" spans="1:20" ht="12.75" customHeight="1">
      <c r="A74" s="430"/>
      <c r="B74" s="766"/>
      <c r="C74" s="26" t="s">
        <v>195</v>
      </c>
      <c r="D74" s="524"/>
      <c r="E74" s="523"/>
      <c r="F74" s="523"/>
      <c r="G74" s="523"/>
      <c r="H74" s="562"/>
      <c r="I74" s="524"/>
      <c r="J74" s="523"/>
      <c r="K74" s="523"/>
      <c r="L74" s="264">
        <f t="shared" si="9"/>
        <v>0</v>
      </c>
      <c r="M74" s="523"/>
      <c r="N74" s="523"/>
      <c r="O74" s="34">
        <f>IF(M$104=0,0,N74/M$104)</f>
        <v>0</v>
      </c>
      <c r="P74" s="276">
        <f>N74-K74</f>
        <v>0</v>
      </c>
      <c r="Q74" s="34">
        <f>IF(K74=0,"",P74/K74)</f>
      </c>
      <c r="R74" s="276">
        <f>N74-M74</f>
        <v>0</v>
      </c>
      <c r="S74" s="28">
        <f>IF(M74=0,"",R74/M74)</f>
      </c>
      <c r="T74" s="61"/>
    </row>
    <row r="75" spans="1:20" ht="12.75" customHeight="1">
      <c r="A75" s="430"/>
      <c r="B75" s="766"/>
      <c r="C75" s="23" t="s">
        <v>196</v>
      </c>
      <c r="D75" s="532"/>
      <c r="E75" s="534"/>
      <c r="F75" s="534"/>
      <c r="G75" s="534"/>
      <c r="H75" s="563"/>
      <c r="I75" s="532"/>
      <c r="J75" s="534"/>
      <c r="K75" s="534"/>
      <c r="L75" s="294">
        <f t="shared" si="9"/>
        <v>0</v>
      </c>
      <c r="M75" s="534"/>
      <c r="N75" s="534"/>
      <c r="O75" s="29">
        <f>IF(M$104=0,0,N75/M$104)</f>
        <v>0</v>
      </c>
      <c r="P75" s="172">
        <f>N75-K75</f>
        <v>0</v>
      </c>
      <c r="Q75" s="29">
        <f>IF(K75=0,"",P75/K75)</f>
      </c>
      <c r="R75" s="172">
        <f>N75-M75</f>
        <v>0</v>
      </c>
      <c r="S75" s="30">
        <f>IF(M75=0,"",R75/M75)</f>
      </c>
      <c r="T75" s="61"/>
    </row>
    <row r="76" spans="1:20" s="327" customFormat="1" ht="12.75" customHeight="1">
      <c r="A76" s="436"/>
      <c r="B76" s="766"/>
      <c r="C76" s="31" t="s">
        <v>200</v>
      </c>
      <c r="D76" s="295">
        <f aca="true" t="shared" si="10" ref="D76:K76">SUM(D74:D75)</f>
        <v>0</v>
      </c>
      <c r="E76" s="283">
        <f t="shared" si="10"/>
        <v>0</v>
      </c>
      <c r="F76" s="296">
        <f t="shared" si="10"/>
        <v>0</v>
      </c>
      <c r="G76" s="296">
        <f t="shared" si="10"/>
        <v>0</v>
      </c>
      <c r="H76" s="297">
        <f t="shared" si="10"/>
        <v>0</v>
      </c>
      <c r="I76" s="298">
        <f t="shared" si="10"/>
        <v>0</v>
      </c>
      <c r="J76" s="296">
        <f t="shared" si="10"/>
        <v>0</v>
      </c>
      <c r="K76" s="296">
        <f t="shared" si="10"/>
        <v>0</v>
      </c>
      <c r="L76" s="296">
        <f t="shared" si="9"/>
        <v>0</v>
      </c>
      <c r="M76" s="296">
        <f>SUM(M74:M75)</f>
        <v>0</v>
      </c>
      <c r="N76" s="296">
        <f>SUM(N74:N75)</f>
        <v>0</v>
      </c>
      <c r="O76" s="189">
        <f>IF(M$104=0,0,N76/M$104)</f>
        <v>0</v>
      </c>
      <c r="P76" s="170">
        <f>N76-K76</f>
        <v>0</v>
      </c>
      <c r="Q76" s="328">
        <f>IF(K76=0,"",P76/K76)</f>
      </c>
      <c r="R76" s="170">
        <f>N76-M76</f>
        <v>0</v>
      </c>
      <c r="S76" s="329">
        <f>IF(M76=0,"",R76/M76)</f>
      </c>
      <c r="T76" s="326"/>
    </row>
    <row r="77" spans="1:20" s="422" customFormat="1" ht="25.5" customHeight="1" thickBot="1">
      <c r="A77" s="441"/>
      <c r="B77" s="766"/>
      <c r="C77" s="33" t="s">
        <v>53</v>
      </c>
      <c r="D77" s="533"/>
      <c r="E77" s="537"/>
      <c r="F77" s="547"/>
      <c r="G77" s="547"/>
      <c r="H77" s="564"/>
      <c r="I77" s="536"/>
      <c r="J77" s="535"/>
      <c r="K77" s="535"/>
      <c r="L77" s="411">
        <f t="shared" si="9"/>
        <v>0</v>
      </c>
      <c r="M77" s="535"/>
      <c r="N77" s="535"/>
      <c r="O77" s="412"/>
      <c r="P77" s="418"/>
      <c r="Q77" s="419"/>
      <c r="R77" s="418"/>
      <c r="S77" s="420"/>
      <c r="T77" s="421"/>
    </row>
    <row r="78" spans="1:20" ht="12.75" customHeight="1">
      <c r="A78" s="430"/>
      <c r="B78" s="766"/>
      <c r="C78" s="26" t="s">
        <v>197</v>
      </c>
      <c r="D78" s="524"/>
      <c r="E78" s="523"/>
      <c r="F78" s="523"/>
      <c r="G78" s="523"/>
      <c r="H78" s="562"/>
      <c r="I78" s="524"/>
      <c r="J78" s="523"/>
      <c r="K78" s="523"/>
      <c r="L78" s="264">
        <f t="shared" si="9"/>
        <v>0</v>
      </c>
      <c r="M78" s="523"/>
      <c r="N78" s="523"/>
      <c r="O78" s="34">
        <f>IF(M$104=0,0,N78/M$104)</f>
        <v>0</v>
      </c>
      <c r="P78" s="276">
        <f>N78-K78</f>
        <v>0</v>
      </c>
      <c r="Q78" s="34">
        <f>IF(K78=0,"",P78/K78)</f>
      </c>
      <c r="R78" s="276">
        <f>N78-M78</f>
        <v>0</v>
      </c>
      <c r="S78" s="28">
        <f>IF(M78=0,"",R78/M78)</f>
      </c>
      <c r="T78" s="61"/>
    </row>
    <row r="79" spans="1:20" ht="12.75" customHeight="1">
      <c r="A79" s="430"/>
      <c r="B79" s="766"/>
      <c r="C79" s="23" t="s">
        <v>198</v>
      </c>
      <c r="D79" s="532"/>
      <c r="E79" s="534"/>
      <c r="F79" s="534"/>
      <c r="G79" s="534"/>
      <c r="H79" s="563"/>
      <c r="I79" s="532"/>
      <c r="J79" s="534"/>
      <c r="K79" s="534"/>
      <c r="L79" s="294">
        <f t="shared" si="9"/>
        <v>0</v>
      </c>
      <c r="M79" s="534"/>
      <c r="N79" s="534"/>
      <c r="O79" s="29">
        <f>IF(M$104=0,0,N79/M$104)</f>
        <v>0</v>
      </c>
      <c r="P79" s="172">
        <f>N79-K79</f>
        <v>0</v>
      </c>
      <c r="Q79" s="29">
        <f>IF(K79=0,"",P79/K79)</f>
      </c>
      <c r="R79" s="172">
        <f>N79-M79</f>
        <v>0</v>
      </c>
      <c r="S79" s="30">
        <f>IF(M79=0,"",R79/M79)</f>
      </c>
      <c r="T79" s="61"/>
    </row>
    <row r="80" spans="1:20" s="327" customFormat="1" ht="12.75" customHeight="1">
      <c r="A80" s="436"/>
      <c r="B80" s="766"/>
      <c r="C80" s="31" t="s">
        <v>201</v>
      </c>
      <c r="D80" s="295">
        <f aca="true" t="shared" si="11" ref="D80:K80">SUM(D78:D79)</f>
        <v>0</v>
      </c>
      <c r="E80" s="283">
        <f t="shared" si="11"/>
        <v>0</v>
      </c>
      <c r="F80" s="296">
        <f t="shared" si="11"/>
        <v>0</v>
      </c>
      <c r="G80" s="296">
        <f t="shared" si="11"/>
        <v>0</v>
      </c>
      <c r="H80" s="297">
        <f t="shared" si="11"/>
        <v>0</v>
      </c>
      <c r="I80" s="298">
        <f t="shared" si="11"/>
        <v>0</v>
      </c>
      <c r="J80" s="296">
        <f t="shared" si="11"/>
        <v>0</v>
      </c>
      <c r="K80" s="296">
        <f t="shared" si="11"/>
        <v>0</v>
      </c>
      <c r="L80" s="296">
        <f t="shared" si="9"/>
        <v>0</v>
      </c>
      <c r="M80" s="296">
        <f>SUM(M78:M79)</f>
        <v>0</v>
      </c>
      <c r="N80" s="296">
        <f>SUM(N78:N79)</f>
        <v>0</v>
      </c>
      <c r="O80" s="189">
        <f>IF(M$104=0,0,N80/M$104)</f>
        <v>0</v>
      </c>
      <c r="P80" s="170">
        <f>N80-K80</f>
        <v>0</v>
      </c>
      <c r="Q80" s="328">
        <f>IF(K80=0,"",P80/K80)</f>
      </c>
      <c r="R80" s="170">
        <f>N80-M80</f>
        <v>0</v>
      </c>
      <c r="S80" s="329">
        <f>IF(M80=0,"",R80/M80)</f>
      </c>
      <c r="T80" s="326"/>
    </row>
    <row r="81" spans="1:20" s="422" customFormat="1" ht="25.5" customHeight="1" thickBot="1">
      <c r="A81" s="441"/>
      <c r="B81" s="766"/>
      <c r="C81" s="33" t="s">
        <v>53</v>
      </c>
      <c r="D81" s="533"/>
      <c r="E81" s="537"/>
      <c r="F81" s="547"/>
      <c r="G81" s="547"/>
      <c r="H81" s="564"/>
      <c r="I81" s="536"/>
      <c r="J81" s="535"/>
      <c r="K81" s="535"/>
      <c r="L81" s="411">
        <f t="shared" si="9"/>
        <v>0</v>
      </c>
      <c r="M81" s="535"/>
      <c r="N81" s="535"/>
      <c r="O81" s="412"/>
      <c r="P81" s="418"/>
      <c r="Q81" s="419"/>
      <c r="R81" s="418"/>
      <c r="S81" s="420"/>
      <c r="T81" s="421"/>
    </row>
    <row r="82" spans="1:20" s="168" customFormat="1" ht="12.75" customHeight="1">
      <c r="A82" s="433"/>
      <c r="B82" s="766"/>
      <c r="C82" s="22" t="s">
        <v>4</v>
      </c>
      <c r="D82" s="300">
        <f aca="true" t="shared" si="12" ref="D82:K82">D72+D76+D80</f>
        <v>0</v>
      </c>
      <c r="E82" s="301">
        <f t="shared" si="12"/>
        <v>0</v>
      </c>
      <c r="F82" s="301">
        <f t="shared" si="12"/>
        <v>0</v>
      </c>
      <c r="G82" s="301">
        <f t="shared" si="12"/>
        <v>0</v>
      </c>
      <c r="H82" s="302">
        <f t="shared" si="12"/>
        <v>0</v>
      </c>
      <c r="I82" s="300">
        <f t="shared" si="12"/>
        <v>0</v>
      </c>
      <c r="J82" s="301">
        <f t="shared" si="12"/>
        <v>0</v>
      </c>
      <c r="K82" s="301">
        <f t="shared" si="12"/>
        <v>0</v>
      </c>
      <c r="L82" s="301">
        <f t="shared" si="9"/>
        <v>0</v>
      </c>
      <c r="M82" s="301">
        <f>M72+M76+M80</f>
        <v>0</v>
      </c>
      <c r="N82" s="301">
        <f>N72+N76+N80</f>
        <v>0</v>
      </c>
      <c r="O82" s="35">
        <f>IF(M$104=0,0,N82/M$104)</f>
        <v>0</v>
      </c>
      <c r="P82" s="292">
        <f>N82-K82</f>
        <v>0</v>
      </c>
      <c r="Q82" s="36">
        <f>IF(K82=0,"",P82/K82)</f>
      </c>
      <c r="R82" s="292">
        <f>N82-M82</f>
        <v>0</v>
      </c>
      <c r="S82" s="37">
        <f>IF(M82=0,"",R82/M82)</f>
      </c>
      <c r="T82" s="167"/>
    </row>
    <row r="83" spans="1:20" ht="12.75" customHeight="1">
      <c r="A83" s="430"/>
      <c r="B83" s="766"/>
      <c r="C83" s="23" t="s">
        <v>202</v>
      </c>
      <c r="D83" s="532"/>
      <c r="E83" s="534"/>
      <c r="F83" s="534"/>
      <c r="G83" s="534"/>
      <c r="H83" s="563"/>
      <c r="I83" s="532"/>
      <c r="J83" s="534"/>
      <c r="K83" s="534"/>
      <c r="L83" s="294">
        <f t="shared" si="9"/>
        <v>0</v>
      </c>
      <c r="M83" s="534"/>
      <c r="N83" s="534"/>
      <c r="O83" s="32">
        <f>IF(M$104=0,0,N83/M$104)</f>
        <v>0</v>
      </c>
      <c r="P83" s="172">
        <f>N83-K83</f>
        <v>0</v>
      </c>
      <c r="Q83" s="29">
        <f>IF(K83=0,"",P83/K83)</f>
      </c>
      <c r="R83" s="172">
        <f>N83-M83</f>
        <v>0</v>
      </c>
      <c r="S83" s="30">
        <f>IF(M83=0,"",R83/M83)</f>
      </c>
      <c r="T83" s="61"/>
    </row>
    <row r="84" spans="1:20" s="168" customFormat="1" ht="25.5" customHeight="1" thickBot="1">
      <c r="A84" s="433"/>
      <c r="B84" s="766"/>
      <c r="C84" s="38" t="s">
        <v>203</v>
      </c>
      <c r="D84" s="337">
        <f aca="true" t="shared" si="13" ref="D84:K84">D82+D83</f>
        <v>0</v>
      </c>
      <c r="E84" s="331">
        <f t="shared" si="13"/>
        <v>0</v>
      </c>
      <c r="F84" s="331">
        <f t="shared" si="13"/>
        <v>0</v>
      </c>
      <c r="G84" s="331">
        <f t="shared" si="13"/>
        <v>0</v>
      </c>
      <c r="H84" s="354">
        <f t="shared" si="13"/>
        <v>0</v>
      </c>
      <c r="I84" s="355">
        <f t="shared" si="13"/>
        <v>0</v>
      </c>
      <c r="J84" s="331">
        <f t="shared" si="13"/>
        <v>0</v>
      </c>
      <c r="K84" s="331">
        <f t="shared" si="13"/>
        <v>0</v>
      </c>
      <c r="L84" s="331">
        <f aca="true" t="shared" si="14" ref="L84:L89">IF(I84=0,0,AVERAGE(I84,J84,K84))</f>
        <v>0</v>
      </c>
      <c r="M84" s="331">
        <f>M82+M83</f>
        <v>0</v>
      </c>
      <c r="N84" s="331">
        <f>N82+N83</f>
        <v>0</v>
      </c>
      <c r="O84" s="330">
        <f>IF(M$104=0,0,N84/M$104)</f>
        <v>0</v>
      </c>
      <c r="P84" s="331">
        <f>N84-K84</f>
        <v>0</v>
      </c>
      <c r="Q84" s="332">
        <f>IF(K84=0,"",P84/K84)</f>
      </c>
      <c r="R84" s="331">
        <f>N84-M84</f>
        <v>0</v>
      </c>
      <c r="S84" s="333">
        <f>IF(M84=0,"",R84/M84)</f>
      </c>
      <c r="T84" s="167"/>
    </row>
    <row r="85" spans="1:20" s="366" customFormat="1" ht="25.5" customHeight="1">
      <c r="A85" s="438"/>
      <c r="B85" s="771" t="s">
        <v>100</v>
      </c>
      <c r="C85" s="26" t="s">
        <v>54</v>
      </c>
      <c r="D85" s="392"/>
      <c r="E85" s="393"/>
      <c r="F85" s="393"/>
      <c r="G85" s="393"/>
      <c r="H85" s="394"/>
      <c r="I85" s="539"/>
      <c r="J85" s="538"/>
      <c r="K85" s="538"/>
      <c r="L85" s="390">
        <f t="shared" si="14"/>
        <v>0</v>
      </c>
      <c r="M85" s="538"/>
      <c r="N85" s="538"/>
      <c r="O85" s="395"/>
      <c r="P85" s="393"/>
      <c r="Q85" s="396"/>
      <c r="R85" s="393"/>
      <c r="S85" s="397"/>
      <c r="T85" s="365"/>
    </row>
    <row r="86" spans="1:20" s="366" customFormat="1" ht="25.5" customHeight="1">
      <c r="A86" s="438"/>
      <c r="B86" s="772"/>
      <c r="C86" s="23" t="s">
        <v>55</v>
      </c>
      <c r="D86" s="398"/>
      <c r="E86" s="387"/>
      <c r="F86" s="387"/>
      <c r="G86" s="387"/>
      <c r="H86" s="399"/>
      <c r="I86" s="541"/>
      <c r="J86" s="540"/>
      <c r="K86" s="540"/>
      <c r="L86" s="391">
        <f t="shared" si="14"/>
        <v>0</v>
      </c>
      <c r="M86" s="540"/>
      <c r="N86" s="540"/>
      <c r="O86" s="400"/>
      <c r="P86" s="387"/>
      <c r="Q86" s="401"/>
      <c r="R86" s="387"/>
      <c r="S86" s="402"/>
      <c r="T86" s="365"/>
    </row>
    <row r="87" spans="1:20" ht="12.75" customHeight="1">
      <c r="A87" s="430"/>
      <c r="B87" s="772"/>
      <c r="C87" s="41" t="s">
        <v>56</v>
      </c>
      <c r="D87" s="101"/>
      <c r="E87" s="102"/>
      <c r="F87" s="102"/>
      <c r="G87" s="102"/>
      <c r="H87" s="103"/>
      <c r="I87" s="171">
        <f>I85+I86</f>
        <v>0</v>
      </c>
      <c r="J87" s="172">
        <f>J85+J86</f>
        <v>0</v>
      </c>
      <c r="K87" s="172">
        <f>K85+K86</f>
        <v>0</v>
      </c>
      <c r="L87" s="170">
        <f t="shared" si="14"/>
        <v>0</v>
      </c>
      <c r="M87" s="172">
        <f>M85+M86</f>
        <v>0</v>
      </c>
      <c r="N87" s="172">
        <f>N85+N86</f>
        <v>0</v>
      </c>
      <c r="O87" s="108"/>
      <c r="P87" s="102"/>
      <c r="Q87" s="112"/>
      <c r="R87" s="102"/>
      <c r="S87" s="115"/>
      <c r="T87" s="61"/>
    </row>
    <row r="88" spans="1:20" ht="12.75" customHeight="1">
      <c r="A88" s="430"/>
      <c r="B88" s="772"/>
      <c r="C88" s="41" t="s">
        <v>57</v>
      </c>
      <c r="D88" s="104"/>
      <c r="E88" s="105"/>
      <c r="F88" s="105"/>
      <c r="G88" s="105"/>
      <c r="H88" s="106"/>
      <c r="I88" s="173">
        <f>I84</f>
        <v>0</v>
      </c>
      <c r="J88" s="170">
        <f>J84</f>
        <v>0</v>
      </c>
      <c r="K88" s="170">
        <f>K84</f>
        <v>0</v>
      </c>
      <c r="L88" s="170">
        <f t="shared" si="14"/>
        <v>0</v>
      </c>
      <c r="M88" s="170">
        <f>M84</f>
        <v>0</v>
      </c>
      <c r="N88" s="170">
        <f>N84</f>
        <v>0</v>
      </c>
      <c r="O88" s="108"/>
      <c r="P88" s="102"/>
      <c r="Q88" s="110"/>
      <c r="R88" s="102"/>
      <c r="S88" s="115"/>
      <c r="T88" s="61"/>
    </row>
    <row r="89" spans="1:20" s="417" customFormat="1" ht="25.5" customHeight="1" thickBot="1">
      <c r="A89" s="437"/>
      <c r="B89" s="773"/>
      <c r="C89" s="403" t="s">
        <v>58</v>
      </c>
      <c r="D89" s="334"/>
      <c r="E89" s="335"/>
      <c r="F89" s="335"/>
      <c r="G89" s="335"/>
      <c r="H89" s="336"/>
      <c r="I89" s="337">
        <f>I87+I88</f>
        <v>0</v>
      </c>
      <c r="J89" s="338">
        <f>J87+J88</f>
        <v>0</v>
      </c>
      <c r="K89" s="338">
        <f>K87+K88</f>
        <v>0</v>
      </c>
      <c r="L89" s="339">
        <f t="shared" si="14"/>
        <v>0</v>
      </c>
      <c r="M89" s="338">
        <f>M87+M88</f>
        <v>0</v>
      </c>
      <c r="N89" s="338">
        <f>N87+N88</f>
        <v>0</v>
      </c>
      <c r="O89" s="340">
        <f>IF(M$104=0,0,N89/M$104)</f>
        <v>0</v>
      </c>
      <c r="P89" s="338">
        <f>N89-K89</f>
        <v>0</v>
      </c>
      <c r="Q89" s="340">
        <f>IF(K89=0,"",P89/K89)</f>
      </c>
      <c r="R89" s="338">
        <f>N89-M89</f>
        <v>0</v>
      </c>
      <c r="S89" s="341">
        <f>IF(M89=0,"",R89/M89)</f>
      </c>
      <c r="T89" s="416"/>
    </row>
    <row r="90" spans="1:20" ht="12.75">
      <c r="A90" s="430"/>
      <c r="B90" s="439" t="s">
        <v>109</v>
      </c>
      <c r="C90" s="439"/>
      <c r="D90" s="435"/>
      <c r="E90" s="435"/>
      <c r="F90" s="178"/>
      <c r="G90" s="178"/>
      <c r="H90" s="178"/>
      <c r="I90" s="178"/>
      <c r="J90" s="178"/>
      <c r="K90" s="178"/>
      <c r="L90" s="178"/>
      <c r="M90" s="178"/>
      <c r="N90" s="178"/>
      <c r="O90" s="196"/>
      <c r="P90" s="53"/>
      <c r="Q90" s="53"/>
      <c r="R90" s="53"/>
      <c r="S90" s="54"/>
      <c r="T90" s="61"/>
    </row>
    <row r="91" spans="1:20" ht="4.5" customHeight="1" thickBot="1">
      <c r="A91" s="430"/>
      <c r="B91" s="54"/>
      <c r="C91" s="54"/>
      <c r="D91" s="178"/>
      <c r="E91" s="178"/>
      <c r="F91" s="178"/>
      <c r="G91" s="178"/>
      <c r="H91" s="178"/>
      <c r="I91" s="178"/>
      <c r="J91" s="178"/>
      <c r="K91" s="178"/>
      <c r="L91" s="178"/>
      <c r="M91" s="178"/>
      <c r="N91" s="178"/>
      <c r="O91" s="196"/>
      <c r="P91" s="53"/>
      <c r="Q91" s="53"/>
      <c r="R91" s="53"/>
      <c r="S91" s="54"/>
      <c r="T91" s="61"/>
    </row>
    <row r="92" spans="1:20" ht="15" customHeight="1">
      <c r="A92" s="430"/>
      <c r="B92" s="774"/>
      <c r="C92" s="775"/>
      <c r="D92" s="780" t="s">
        <v>153</v>
      </c>
      <c r="E92" s="781"/>
      <c r="F92" s="781"/>
      <c r="G92" s="782"/>
      <c r="H92" s="783"/>
      <c r="I92" s="784" t="s">
        <v>191</v>
      </c>
      <c r="J92" s="785"/>
      <c r="K92" s="785"/>
      <c r="L92" s="785"/>
      <c r="M92" s="785"/>
      <c r="N92" s="785"/>
      <c r="O92" s="785"/>
      <c r="P92" s="785"/>
      <c r="Q92" s="785"/>
      <c r="R92" s="785"/>
      <c r="S92" s="786"/>
      <c r="T92" s="61"/>
    </row>
    <row r="93" spans="1:20" s="175" customFormat="1" ht="35.25" customHeight="1">
      <c r="A93" s="430"/>
      <c r="B93" s="776"/>
      <c r="C93" s="777"/>
      <c r="D93" s="787" t="str">
        <f>IF('Page de garde'!$D$4="","N-3",'Page de garde'!$D$4-3)</f>
        <v>N-3</v>
      </c>
      <c r="E93" s="768" t="str">
        <f>IF('Page de garde'!$D$4="","N-2",'Page de garde'!$D$4-2)</f>
        <v>N-2</v>
      </c>
      <c r="F93" s="768" t="str">
        <f>IF('Page de garde'!$D$4="","N-1",'Page de garde'!$D$4-1)</f>
        <v>N-1</v>
      </c>
      <c r="G93" s="789" t="str">
        <f>IF('Page de garde'!$D$4="","N (prévu)",'Page de garde'!$D$4&amp;" (prévu)")</f>
        <v>N (prévu)</v>
      </c>
      <c r="H93" s="791" t="str">
        <f>IF('Page de garde'!$D$4="","N (réel)",'Page de garde'!$D$4&amp;" (réel)")</f>
        <v>N (réel)</v>
      </c>
      <c r="I93" s="793" t="str">
        <f>IF('Page de garde'!$D$4="","N-3",'Page de garde'!$D$4-3)</f>
        <v>N-3</v>
      </c>
      <c r="J93" s="757" t="str">
        <f>IF('Page de garde'!$D$4="","N-2",'Page de garde'!$D$4-2)</f>
        <v>N-2</v>
      </c>
      <c r="K93" s="757" t="str">
        <f>IF('Page de garde'!$D$4="","N-1",'Page de garde'!$D$4-1)</f>
        <v>N-1</v>
      </c>
      <c r="L93" s="810" t="s">
        <v>50</v>
      </c>
      <c r="M93" s="769" t="str">
        <f>IF('Page de garde'!$D$4="","N (prévu)",'Page de garde'!$D$4&amp;" (prévu)")</f>
        <v>N (prévu)</v>
      </c>
      <c r="N93" s="769" t="str">
        <f>IF('Page de garde'!$D$4="","N (réel)",'Page de garde'!$D$4&amp;" (réel)")</f>
        <v>N (réel)</v>
      </c>
      <c r="O93" s="761" t="str">
        <f>IF('Page de garde'!$D$4="","Taux d'occupation N (5)","Taux d'occupation "&amp;'Page de garde'!$D$4&amp;" (5)")</f>
        <v>Taux d'occupation N (5)</v>
      </c>
      <c r="P93" s="763" t="str">
        <f>IF('Page de garde'!$D$4="","Ecart Activité N (réelle) / N-1 (réelle)","Ecart Activité "&amp;'Page de garde'!$D$4&amp;" (réelle) / "&amp;'Page de garde'!$D$4-1&amp;" (réelle)")</f>
        <v>Ecart Activité N (réelle) / N-1 (réelle)</v>
      </c>
      <c r="Q93" s="763"/>
      <c r="R93" s="763" t="str">
        <f>IF('Page de garde'!$D$4="","Ecart Activité N (réelle) / N (prévue)","Ecart Activité "&amp;'Page de garde'!$D$4&amp;" (réelle) / "&amp;'Page de garde'!$D$4&amp;" (prévue)")</f>
        <v>Ecart Activité N (réelle) / N (prévue)</v>
      </c>
      <c r="S93" s="764"/>
      <c r="T93" s="61"/>
    </row>
    <row r="94" spans="1:20" s="175" customFormat="1" ht="26.25" thickBot="1">
      <c r="A94" s="430"/>
      <c r="B94" s="778"/>
      <c r="C94" s="779"/>
      <c r="D94" s="788"/>
      <c r="E94" s="758"/>
      <c r="F94" s="758"/>
      <c r="G94" s="790"/>
      <c r="H94" s="792"/>
      <c r="I94" s="794"/>
      <c r="J94" s="758"/>
      <c r="K94" s="758"/>
      <c r="L94" s="790"/>
      <c r="M94" s="770"/>
      <c r="N94" s="770"/>
      <c r="O94" s="762"/>
      <c r="P94" s="24" t="s">
        <v>51</v>
      </c>
      <c r="Q94" s="374" t="s">
        <v>52</v>
      </c>
      <c r="R94" s="374" t="s">
        <v>51</v>
      </c>
      <c r="S94" s="43" t="s">
        <v>52</v>
      </c>
      <c r="T94" s="61"/>
    </row>
    <row r="95" spans="1:20" s="175" customFormat="1" ht="25.5" customHeight="1">
      <c r="A95" s="430"/>
      <c r="B95" s="765" t="s">
        <v>101</v>
      </c>
      <c r="C95" s="44" t="s">
        <v>60</v>
      </c>
      <c r="D95" s="257"/>
      <c r="E95" s="257"/>
      <c r="F95" s="257"/>
      <c r="G95" s="257"/>
      <c r="H95" s="258"/>
      <c r="I95" s="543"/>
      <c r="J95" s="542"/>
      <c r="K95" s="542"/>
      <c r="L95" s="282">
        <f aca="true" t="shared" si="15" ref="L95:L100">IF(I95=0,0,AVERAGE(I95,J95,K95))</f>
        <v>0</v>
      </c>
      <c r="M95" s="542"/>
      <c r="N95" s="542"/>
      <c r="O95" s="91"/>
      <c r="P95" s="290"/>
      <c r="Q95" s="92"/>
      <c r="R95" s="99"/>
      <c r="S95" s="93"/>
      <c r="T95" s="61"/>
    </row>
    <row r="96" spans="1:20" s="175" customFormat="1" ht="25.5" customHeight="1">
      <c r="A96" s="430"/>
      <c r="B96" s="766"/>
      <c r="C96" s="45" t="s">
        <v>61</v>
      </c>
      <c r="D96" s="259"/>
      <c r="E96" s="259"/>
      <c r="F96" s="259"/>
      <c r="G96" s="259"/>
      <c r="H96" s="260"/>
      <c r="I96" s="545"/>
      <c r="J96" s="544"/>
      <c r="K96" s="544"/>
      <c r="L96" s="283">
        <f t="shared" si="15"/>
        <v>0</v>
      </c>
      <c r="M96" s="544"/>
      <c r="N96" s="544"/>
      <c r="O96" s="94"/>
      <c r="P96" s="102"/>
      <c r="Q96" s="95"/>
      <c r="R96" s="102"/>
      <c r="S96" s="96"/>
      <c r="T96" s="61"/>
    </row>
    <row r="97" spans="1:20" s="175" customFormat="1" ht="12.75" customHeight="1">
      <c r="A97" s="430"/>
      <c r="B97" s="766"/>
      <c r="C97" s="46" t="s">
        <v>62</v>
      </c>
      <c r="D97" s="259"/>
      <c r="E97" s="259"/>
      <c r="F97" s="259"/>
      <c r="G97" s="259"/>
      <c r="H97" s="260"/>
      <c r="I97" s="284">
        <f>I95+I96</f>
        <v>0</v>
      </c>
      <c r="J97" s="285">
        <f>J95+J96</f>
        <v>0</v>
      </c>
      <c r="K97" s="285">
        <f>K95+K96</f>
        <v>0</v>
      </c>
      <c r="L97" s="283">
        <f t="shared" si="15"/>
        <v>0</v>
      </c>
      <c r="M97" s="285">
        <f>M95+M96</f>
        <v>0</v>
      </c>
      <c r="N97" s="285">
        <f>N95+N96</f>
        <v>0</v>
      </c>
      <c r="O97" s="94"/>
      <c r="P97" s="102"/>
      <c r="Q97" s="95"/>
      <c r="R97" s="102"/>
      <c r="S97" s="96"/>
      <c r="T97" s="61"/>
    </row>
    <row r="98" spans="1:20" s="175" customFormat="1" ht="12.75" customHeight="1">
      <c r="A98" s="430"/>
      <c r="B98" s="766"/>
      <c r="C98" s="45" t="s">
        <v>63</v>
      </c>
      <c r="D98" s="259"/>
      <c r="E98" s="259"/>
      <c r="F98" s="259"/>
      <c r="G98" s="259"/>
      <c r="H98" s="260"/>
      <c r="I98" s="284">
        <f>I84</f>
        <v>0</v>
      </c>
      <c r="J98" s="285">
        <f>J84</f>
        <v>0</v>
      </c>
      <c r="K98" s="285">
        <f>K84</f>
        <v>0</v>
      </c>
      <c r="L98" s="283">
        <f t="shared" si="15"/>
        <v>0</v>
      </c>
      <c r="M98" s="285">
        <f>M84</f>
        <v>0</v>
      </c>
      <c r="N98" s="285">
        <f>N84</f>
        <v>0</v>
      </c>
      <c r="O98" s="94"/>
      <c r="P98" s="102"/>
      <c r="Q98" s="95"/>
      <c r="R98" s="102"/>
      <c r="S98" s="96"/>
      <c r="T98" s="61"/>
    </row>
    <row r="99" spans="1:20" s="175" customFormat="1" ht="25.5" customHeight="1">
      <c r="A99" s="430"/>
      <c r="B99" s="766"/>
      <c r="C99" s="45" t="s">
        <v>64</v>
      </c>
      <c r="D99" s="259"/>
      <c r="E99" s="259"/>
      <c r="F99" s="259"/>
      <c r="G99" s="259"/>
      <c r="H99" s="260"/>
      <c r="I99" s="284">
        <f>I87</f>
        <v>0</v>
      </c>
      <c r="J99" s="285">
        <f>J87</f>
        <v>0</v>
      </c>
      <c r="K99" s="285">
        <f>K87</f>
        <v>0</v>
      </c>
      <c r="L99" s="283">
        <f t="shared" si="15"/>
        <v>0</v>
      </c>
      <c r="M99" s="285">
        <f>M87</f>
        <v>0</v>
      </c>
      <c r="N99" s="285">
        <f>N87</f>
        <v>0</v>
      </c>
      <c r="O99" s="261"/>
      <c r="P99" s="102"/>
      <c r="Q99" s="97"/>
      <c r="R99" s="102"/>
      <c r="S99" s="96"/>
      <c r="T99" s="61"/>
    </row>
    <row r="100" spans="1:20" s="415" customFormat="1" ht="25.5" customHeight="1" thickBot="1">
      <c r="A100" s="433"/>
      <c r="B100" s="767"/>
      <c r="C100" s="42" t="s">
        <v>65</v>
      </c>
      <c r="D100" s="350"/>
      <c r="E100" s="350"/>
      <c r="F100" s="350"/>
      <c r="G100" s="350"/>
      <c r="H100" s="351"/>
      <c r="I100" s="286">
        <f>I97+I98+I99</f>
        <v>0</v>
      </c>
      <c r="J100" s="287">
        <f>J97+J98+J99</f>
        <v>0</v>
      </c>
      <c r="K100" s="288">
        <f>K97+K98+K99</f>
        <v>0</v>
      </c>
      <c r="L100" s="289">
        <f t="shared" si="15"/>
        <v>0</v>
      </c>
      <c r="M100" s="288">
        <f>M97+M98+M99</f>
        <v>0</v>
      </c>
      <c r="N100" s="288">
        <f>N97+N98+N99</f>
        <v>0</v>
      </c>
      <c r="O100" s="352">
        <f>IF(M$104=0,0,N100/M$104)</f>
        <v>0</v>
      </c>
      <c r="P100" s="353">
        <f>N100-K100</f>
        <v>0</v>
      </c>
      <c r="Q100" s="340">
        <f>IF(K100=0,"",P100/K100)</f>
      </c>
      <c r="R100" s="338">
        <f>N100-M100</f>
        <v>0</v>
      </c>
      <c r="S100" s="341">
        <f>IF(M100=0,"",R100/M100)</f>
      </c>
      <c r="T100" s="167"/>
    </row>
    <row r="101" spans="1:20" s="175" customFormat="1" ht="13.5" thickBot="1">
      <c r="A101" s="430"/>
      <c r="B101" s="47"/>
      <c r="C101" s="48"/>
      <c r="D101" s="49"/>
      <c r="E101" s="49"/>
      <c r="F101" s="49"/>
      <c r="G101" s="49"/>
      <c r="H101" s="49"/>
      <c r="I101" s="50"/>
      <c r="J101" s="49"/>
      <c r="K101" s="50"/>
      <c r="L101" s="51"/>
      <c r="M101" s="50"/>
      <c r="N101" s="377"/>
      <c r="O101" s="52"/>
      <c r="P101" s="53"/>
      <c r="Q101" s="53"/>
      <c r="R101" s="53"/>
      <c r="S101" s="54"/>
      <c r="T101" s="61"/>
    </row>
    <row r="102" spans="1:20" s="175" customFormat="1" ht="12.75">
      <c r="A102" s="430"/>
      <c r="B102" s="54"/>
      <c r="C102" s="48"/>
      <c r="D102" s="806" t="s">
        <v>143</v>
      </c>
      <c r="E102" s="782"/>
      <c r="F102" s="782"/>
      <c r="G102" s="782"/>
      <c r="H102" s="782"/>
      <c r="I102" s="807" t="s">
        <v>275</v>
      </c>
      <c r="J102" s="808"/>
      <c r="K102" s="808"/>
      <c r="L102" s="808"/>
      <c r="M102" s="809"/>
      <c r="N102" s="49"/>
      <c r="O102" s="52"/>
      <c r="P102" s="53"/>
      <c r="Q102" s="53"/>
      <c r="R102" s="53"/>
      <c r="S102" s="54"/>
      <c r="T102" s="61"/>
    </row>
    <row r="103" spans="1:20" s="175" customFormat="1" ht="13.5" thickBot="1">
      <c r="A103" s="430"/>
      <c r="B103" s="54"/>
      <c r="C103" s="48"/>
      <c r="D103" s="709" t="str">
        <f>IF('Page de garde'!$D$4="","N-3",'Page de garde'!$D$4-3)</f>
        <v>N-3</v>
      </c>
      <c r="E103" s="707" t="str">
        <f>IF('Page de garde'!$D$4="","N-2",'Page de garde'!$D$4-2)</f>
        <v>N-2</v>
      </c>
      <c r="F103" s="707" t="str">
        <f>IF('Page de garde'!$D$4="","N-1",'Page de garde'!$D$4-1)</f>
        <v>N-1</v>
      </c>
      <c r="G103" s="372" t="str">
        <f>IF('Page de garde'!$D$4="","N (prévu)",'Page de garde'!$D$4&amp;" (prévu)")</f>
        <v>N (prévu)</v>
      </c>
      <c r="H103" s="55" t="str">
        <f>IF('Page de garde'!$D$4="","N (réel)",'Page de garde'!$D$4&amp;" (réel)")</f>
        <v>N (réel)</v>
      </c>
      <c r="I103" s="708" t="str">
        <f>IF('Page de garde'!$D$4="","N-3",'Page de garde'!$D$4-3)</f>
        <v>N-3</v>
      </c>
      <c r="J103" s="706" t="str">
        <f>IF('Page de garde'!$D$4="","N-2",'Page de garde'!$D$4-2)</f>
        <v>N-2</v>
      </c>
      <c r="K103" s="706" t="str">
        <f>IF('Page de garde'!$D$4="","N-1",'Page de garde'!$D$4-1)</f>
        <v>N-1</v>
      </c>
      <c r="L103" s="373" t="str">
        <f>IF('Page de garde'!$D$4="","N (prévu)",'Page de garde'!$D$4&amp;" (prévu)")</f>
        <v>N (prévu)</v>
      </c>
      <c r="M103" s="376" t="str">
        <f>IF('Page de garde'!$D$4="","N (réel)",'Page de garde'!$D$4&amp;" (réel)")</f>
        <v>N (réel)</v>
      </c>
      <c r="N103" s="49"/>
      <c r="O103" s="52"/>
      <c r="P103" s="53"/>
      <c r="Q103" s="53"/>
      <c r="R103" s="53"/>
      <c r="S103" s="54"/>
      <c r="T103" s="61"/>
    </row>
    <row r="104" spans="1:20" s="175" customFormat="1" ht="15.75" customHeight="1" thickBot="1">
      <c r="A104" s="430"/>
      <c r="B104" s="759" t="s">
        <v>276</v>
      </c>
      <c r="C104" s="760"/>
      <c r="D104" s="521"/>
      <c r="E104" s="520"/>
      <c r="F104" s="520"/>
      <c r="G104" s="520"/>
      <c r="H104" s="522"/>
      <c r="I104" s="566">
        <f>D104*D105</f>
        <v>0</v>
      </c>
      <c r="J104" s="567">
        <f>E104*E105</f>
        <v>0</v>
      </c>
      <c r="K104" s="567">
        <f>F104*F105</f>
        <v>0</v>
      </c>
      <c r="L104" s="567">
        <f>G104*G105</f>
        <v>0</v>
      </c>
      <c r="M104" s="568">
        <f>H104*H105</f>
        <v>0</v>
      </c>
      <c r="N104" s="49"/>
      <c r="O104" s="52"/>
      <c r="P104" s="53"/>
      <c r="Q104" s="53"/>
      <c r="R104" s="53"/>
      <c r="S104" s="54"/>
      <c r="T104" s="61"/>
    </row>
    <row r="105" spans="1:20" s="591" customFormat="1" ht="15.75" customHeight="1" thickBot="1">
      <c r="A105" s="584"/>
      <c r="B105" s="828" t="s">
        <v>190</v>
      </c>
      <c r="C105" s="829"/>
      <c r="D105" s="585"/>
      <c r="E105" s="586"/>
      <c r="F105" s="586"/>
      <c r="G105" s="586"/>
      <c r="H105" s="587"/>
      <c r="I105" s="588"/>
      <c r="J105" s="589"/>
      <c r="K105" s="589"/>
      <c r="L105" s="589"/>
      <c r="M105" s="589"/>
      <c r="N105" s="589"/>
      <c r="O105" s="590"/>
      <c r="P105" s="53"/>
      <c r="Q105" s="53"/>
      <c r="R105" s="53"/>
      <c r="S105" s="54"/>
      <c r="T105" s="61"/>
    </row>
    <row r="106" spans="1:20" s="175" customFormat="1" ht="12.75">
      <c r="A106" s="430"/>
      <c r="B106" s="54"/>
      <c r="C106" s="48"/>
      <c r="D106" s="49"/>
      <c r="E106" s="49"/>
      <c r="F106" s="49"/>
      <c r="G106" s="49"/>
      <c r="H106" s="49"/>
      <c r="I106" s="49"/>
      <c r="J106" s="49"/>
      <c r="K106" s="49"/>
      <c r="L106" s="49"/>
      <c r="M106" s="49"/>
      <c r="N106" s="49"/>
      <c r="O106" s="52"/>
      <c r="P106" s="53"/>
      <c r="Q106" s="53"/>
      <c r="R106" s="53"/>
      <c r="S106" s="54"/>
      <c r="T106" s="61"/>
    </row>
    <row r="107" spans="1:20" s="177" customFormat="1" ht="12.75">
      <c r="A107" s="440"/>
      <c r="B107" s="56" t="s">
        <v>67</v>
      </c>
      <c r="C107" s="57"/>
      <c r="D107" s="58"/>
      <c r="E107" s="58"/>
      <c r="F107" s="58"/>
      <c r="G107" s="58"/>
      <c r="H107" s="58"/>
      <c r="I107" s="58"/>
      <c r="J107" s="58"/>
      <c r="K107" s="58"/>
      <c r="L107" s="58"/>
      <c r="M107" s="58"/>
      <c r="N107" s="58"/>
      <c r="O107" s="59"/>
      <c r="P107" s="60"/>
      <c r="Q107" s="60"/>
      <c r="R107" s="60"/>
      <c r="S107" s="56"/>
      <c r="T107" s="176"/>
    </row>
    <row r="108" spans="1:20" s="177" customFormat="1" ht="12.75">
      <c r="A108" s="440"/>
      <c r="B108" s="56" t="s">
        <v>68</v>
      </c>
      <c r="C108" s="57"/>
      <c r="D108" s="58"/>
      <c r="E108" s="58"/>
      <c r="F108" s="58"/>
      <c r="G108" s="58"/>
      <c r="H108" s="58"/>
      <c r="I108" s="58"/>
      <c r="J108" s="58"/>
      <c r="K108" s="58"/>
      <c r="L108" s="58"/>
      <c r="M108" s="58"/>
      <c r="N108" s="58"/>
      <c r="O108" s="59"/>
      <c r="P108" s="60"/>
      <c r="Q108" s="60"/>
      <c r="R108" s="60"/>
      <c r="S108" s="56"/>
      <c r="T108" s="176"/>
    </row>
    <row r="109" spans="1:20" s="177" customFormat="1" ht="12.75">
      <c r="A109" s="440"/>
      <c r="B109" s="56" t="s">
        <v>69</v>
      </c>
      <c r="C109" s="57"/>
      <c r="D109" s="58"/>
      <c r="E109" s="58"/>
      <c r="F109" s="58"/>
      <c r="G109" s="58"/>
      <c r="H109" s="58"/>
      <c r="I109" s="58"/>
      <c r="J109" s="58"/>
      <c r="K109" s="58"/>
      <c r="L109" s="58"/>
      <c r="M109" s="58"/>
      <c r="N109" s="58"/>
      <c r="O109" s="59"/>
      <c r="P109" s="60"/>
      <c r="Q109" s="60"/>
      <c r="R109" s="60"/>
      <c r="S109" s="56"/>
      <c r="T109" s="176"/>
    </row>
    <row r="110" spans="1:20" s="177" customFormat="1" ht="12.75">
      <c r="A110" s="440"/>
      <c r="B110" s="54" t="s">
        <v>185</v>
      </c>
      <c r="C110" s="57"/>
      <c r="D110" s="58"/>
      <c r="E110" s="58"/>
      <c r="F110" s="58"/>
      <c r="G110" s="58"/>
      <c r="H110" s="58"/>
      <c r="I110" s="58"/>
      <c r="J110" s="58"/>
      <c r="K110" s="58"/>
      <c r="L110" s="58"/>
      <c r="M110" s="58"/>
      <c r="N110" s="58"/>
      <c r="O110" s="59"/>
      <c r="P110" s="60"/>
      <c r="Q110" s="60"/>
      <c r="R110" s="60"/>
      <c r="S110" s="56"/>
      <c r="T110" s="176"/>
    </row>
    <row r="111" spans="1:20" s="177" customFormat="1" ht="12.75">
      <c r="A111" s="440"/>
      <c r="B111" s="54" t="s">
        <v>277</v>
      </c>
      <c r="C111" s="57"/>
      <c r="D111" s="58"/>
      <c r="E111" s="58"/>
      <c r="F111" s="58"/>
      <c r="G111" s="58"/>
      <c r="H111" s="58"/>
      <c r="I111" s="58"/>
      <c r="J111" s="58"/>
      <c r="K111" s="58"/>
      <c r="L111" s="58"/>
      <c r="M111" s="58"/>
      <c r="N111" s="58"/>
      <c r="O111" s="59"/>
      <c r="P111" s="60"/>
      <c r="Q111" s="60"/>
      <c r="R111" s="60"/>
      <c r="S111" s="56"/>
      <c r="T111" s="176"/>
    </row>
    <row r="112" spans="1:20" s="177" customFormat="1" ht="12.75">
      <c r="A112" s="440"/>
      <c r="B112" s="54"/>
      <c r="C112" s="57"/>
      <c r="D112" s="57"/>
      <c r="E112" s="58"/>
      <c r="F112" s="58"/>
      <c r="G112" s="58"/>
      <c r="H112" s="58"/>
      <c r="I112" s="58"/>
      <c r="J112" s="58"/>
      <c r="K112" s="58"/>
      <c r="L112" s="58"/>
      <c r="M112" s="58"/>
      <c r="N112" s="58"/>
      <c r="O112" s="59"/>
      <c r="P112" s="60"/>
      <c r="Q112" s="60"/>
      <c r="R112" s="60"/>
      <c r="S112" s="56"/>
      <c r="T112" s="176"/>
    </row>
    <row r="113" spans="1:20" ht="12.75">
      <c r="A113" s="430"/>
      <c r="B113" s="54"/>
      <c r="C113" s="54"/>
      <c r="D113" s="54"/>
      <c r="E113" s="178"/>
      <c r="F113" s="178"/>
      <c r="G113" s="178"/>
      <c r="H113" s="178"/>
      <c r="I113" s="178"/>
      <c r="J113" s="178"/>
      <c r="K113" s="178"/>
      <c r="L113" s="178"/>
      <c r="M113" s="178"/>
      <c r="N113" s="178"/>
      <c r="O113" s="196"/>
      <c r="P113" s="53"/>
      <c r="Q113" s="53"/>
      <c r="R113" s="53"/>
      <c r="S113" s="54"/>
      <c r="T113" s="61"/>
    </row>
    <row r="114" spans="1:20" ht="12.75">
      <c r="A114" s="430"/>
      <c r="B114" s="434" t="s">
        <v>204</v>
      </c>
      <c r="C114" s="439"/>
      <c r="D114" s="178"/>
      <c r="E114" s="178"/>
      <c r="F114" s="178"/>
      <c r="G114" s="178"/>
      <c r="H114" s="178"/>
      <c r="I114" s="178"/>
      <c r="J114" s="178"/>
      <c r="K114" s="178"/>
      <c r="L114" s="178"/>
      <c r="M114" s="178"/>
      <c r="N114" s="178"/>
      <c r="O114" s="196"/>
      <c r="P114" s="53"/>
      <c r="Q114" s="53"/>
      <c r="R114" s="53"/>
      <c r="S114" s="54"/>
      <c r="T114" s="61"/>
    </row>
    <row r="115" spans="1:20" ht="12.75">
      <c r="A115" s="430"/>
      <c r="B115" s="54"/>
      <c r="C115" s="54"/>
      <c r="D115" s="178"/>
      <c r="E115" s="178"/>
      <c r="F115" s="178"/>
      <c r="G115" s="178"/>
      <c r="H115" s="178"/>
      <c r="I115" s="178"/>
      <c r="J115" s="178"/>
      <c r="K115" s="178"/>
      <c r="L115" s="178"/>
      <c r="M115" s="178"/>
      <c r="N115" s="178"/>
      <c r="O115" s="196"/>
      <c r="P115" s="53"/>
      <c r="Q115" s="53"/>
      <c r="R115" s="53"/>
      <c r="S115" s="54"/>
      <c r="T115" s="61"/>
    </row>
    <row r="116" spans="1:20" ht="12.75">
      <c r="A116" s="430"/>
      <c r="B116" s="54" t="s">
        <v>72</v>
      </c>
      <c r="C116" s="54"/>
      <c r="D116" s="178"/>
      <c r="E116" s="178"/>
      <c r="F116" s="178"/>
      <c r="G116" s="178"/>
      <c r="H116" s="178"/>
      <c r="I116" s="178"/>
      <c r="J116" s="178"/>
      <c r="K116" s="178"/>
      <c r="L116" s="178"/>
      <c r="M116" s="178"/>
      <c r="N116" s="178"/>
      <c r="O116" s="196"/>
      <c r="P116" s="53"/>
      <c r="Q116" s="53"/>
      <c r="R116" s="53"/>
      <c r="S116" s="54"/>
      <c r="T116" s="61"/>
    </row>
    <row r="117" spans="1:20" ht="13.5" thickBot="1">
      <c r="A117" s="430"/>
      <c r="B117" s="54"/>
      <c r="C117" s="54"/>
      <c r="D117" s="178"/>
      <c r="E117" s="178"/>
      <c r="F117" s="178"/>
      <c r="G117" s="178"/>
      <c r="H117" s="178"/>
      <c r="I117" s="178"/>
      <c r="J117" s="178"/>
      <c r="K117" s="178"/>
      <c r="L117" s="178"/>
      <c r="M117" s="178"/>
      <c r="N117" s="178"/>
      <c r="O117" s="196"/>
      <c r="P117" s="53"/>
      <c r="Q117" s="53"/>
      <c r="R117" s="53"/>
      <c r="S117" s="54"/>
      <c r="T117" s="61"/>
    </row>
    <row r="118" spans="1:20" ht="11.25" customHeight="1">
      <c r="A118" s="430"/>
      <c r="B118" s="813" t="s">
        <v>3</v>
      </c>
      <c r="C118" s="814"/>
      <c r="D118" s="780" t="s">
        <v>153</v>
      </c>
      <c r="E118" s="781"/>
      <c r="F118" s="781"/>
      <c r="G118" s="782"/>
      <c r="H118" s="783"/>
      <c r="I118" s="784" t="s">
        <v>191</v>
      </c>
      <c r="J118" s="785"/>
      <c r="K118" s="785"/>
      <c r="L118" s="785"/>
      <c r="M118" s="785"/>
      <c r="N118" s="785"/>
      <c r="O118" s="785"/>
      <c r="P118" s="785"/>
      <c r="Q118" s="785"/>
      <c r="R118" s="785"/>
      <c r="S118" s="786"/>
      <c r="T118" s="61"/>
    </row>
    <row r="119" spans="1:20" ht="45.75" customHeight="1">
      <c r="A119" s="430"/>
      <c r="B119" s="815"/>
      <c r="C119" s="816"/>
      <c r="D119" s="787" t="str">
        <f>IF('Page de garde'!$D$4="","N-3",'Page de garde'!$D$4-3)</f>
        <v>N-3</v>
      </c>
      <c r="E119" s="768" t="str">
        <f>IF('Page de garde'!$D$4="","N-2",'Page de garde'!$D$4-2)</f>
        <v>N-2</v>
      </c>
      <c r="F119" s="768" t="str">
        <f>IF('Page de garde'!$D$4="","N-1",'Page de garde'!$D$4-1)</f>
        <v>N-1</v>
      </c>
      <c r="G119" s="789" t="str">
        <f>IF('Page de garde'!$D$4="","N (prévu)",'Page de garde'!$D$4&amp;" (prévu)")</f>
        <v>N (prévu)</v>
      </c>
      <c r="H119" s="791" t="str">
        <f>IF('Page de garde'!$D$4="","N (réel)",'Page de garde'!$D$4&amp;" (réel)")</f>
        <v>N (réel)</v>
      </c>
      <c r="I119" s="793" t="str">
        <f>IF('Page de garde'!$D$4="","N-3",'Page de garde'!$D$4-3)</f>
        <v>N-3</v>
      </c>
      <c r="J119" s="757" t="str">
        <f>IF('Page de garde'!$D$4="","N-2",'Page de garde'!$D$4-2)</f>
        <v>N-2</v>
      </c>
      <c r="K119" s="757" t="str">
        <f>IF('Page de garde'!$D$4="","N-1",'Page de garde'!$D$4-1)</f>
        <v>N-1</v>
      </c>
      <c r="L119" s="810" t="s">
        <v>50</v>
      </c>
      <c r="M119" s="769" t="str">
        <f>IF('Page de garde'!$D$4="","N (prévu)",'Page de garde'!$D$4&amp;" (prévu)")</f>
        <v>N (prévu)</v>
      </c>
      <c r="N119" s="769" t="str">
        <f>IF('Page de garde'!$D$4="","N (réel)",'Page de garde'!$D$4&amp;" (réel)")</f>
        <v>N (réel)</v>
      </c>
      <c r="O119" s="811" t="str">
        <f>IF('Page de garde'!$D$4="","Taux d'occupation N (8)","Taux d'occupation "&amp;'Page de garde'!$D$4&amp;" (8)")</f>
        <v>Taux d'occupation N (8)</v>
      </c>
      <c r="P119" s="823" t="str">
        <f>IF('Page de garde'!$D$4="","Ecart Activité N (réelle) / N-1 (réelle)","Ecart Activité "&amp;'Page de garde'!$D$4&amp;" (réelle) / "&amp;'Page de garde'!$D$4-1&amp;" (réelle)")</f>
        <v>Ecart Activité N (réelle) / N-1 (réelle)</v>
      </c>
      <c r="Q119" s="763"/>
      <c r="R119" s="763" t="str">
        <f>IF('Page de garde'!$D$4="","Ecart Activité N (réelle) / N (prévue)","Ecart Activité "&amp;'Page de garde'!$D$4&amp;" (réelle) / "&amp;'Page de garde'!$D$4&amp;" (prévue)")</f>
        <v>Ecart Activité N (réelle) / N (prévue)</v>
      </c>
      <c r="S119" s="764"/>
      <c r="T119" s="61"/>
    </row>
    <row r="120" spans="1:20" ht="26.25" thickBot="1">
      <c r="A120" s="430"/>
      <c r="B120" s="817"/>
      <c r="C120" s="818"/>
      <c r="D120" s="788"/>
      <c r="E120" s="758"/>
      <c r="F120" s="758"/>
      <c r="G120" s="790"/>
      <c r="H120" s="792"/>
      <c r="I120" s="794"/>
      <c r="J120" s="758"/>
      <c r="K120" s="758"/>
      <c r="L120" s="790"/>
      <c r="M120" s="770"/>
      <c r="N120" s="770"/>
      <c r="O120" s="812"/>
      <c r="P120" s="179" t="s">
        <v>51</v>
      </c>
      <c r="Q120" s="374" t="s">
        <v>52</v>
      </c>
      <c r="R120" s="374" t="s">
        <v>51</v>
      </c>
      <c r="S120" s="43" t="s">
        <v>52</v>
      </c>
      <c r="T120" s="61"/>
    </row>
    <row r="121" spans="1:20" ht="12.75" customHeight="1">
      <c r="A121" s="430"/>
      <c r="B121" s="821" t="s">
        <v>74</v>
      </c>
      <c r="C121" s="822"/>
      <c r="D121" s="525"/>
      <c r="E121" s="523"/>
      <c r="F121" s="523"/>
      <c r="G121" s="523"/>
      <c r="H121" s="559"/>
      <c r="I121" s="524"/>
      <c r="J121" s="523"/>
      <c r="K121" s="523"/>
      <c r="L121" s="264">
        <f>IF(I121=0,0,AVERAGE(I121,J121,K121))</f>
        <v>0</v>
      </c>
      <c r="M121" s="523"/>
      <c r="N121" s="523"/>
      <c r="O121" s="180">
        <f aca="true" t="shared" si="16" ref="O121:O135">IF(M$139=0,0,N121/M$139)</f>
        <v>0</v>
      </c>
      <c r="P121" s="270">
        <f aca="true" t="shared" si="17" ref="P121:P135">N121-K121</f>
        <v>0</v>
      </c>
      <c r="Q121" s="181">
        <f>IF(K121=0,"",P121/K121)</f>
      </c>
      <c r="R121" s="276">
        <f aca="true" t="shared" si="18" ref="R121:R135">N121-M121</f>
        <v>0</v>
      </c>
      <c r="S121" s="28">
        <f>IF(M121=0,"",R121/M121)</f>
      </c>
      <c r="T121" s="61"/>
    </row>
    <row r="122" spans="1:20" s="327" customFormat="1" ht="12.75" customHeight="1" thickBot="1">
      <c r="A122" s="436"/>
      <c r="B122" s="819" t="s">
        <v>75</v>
      </c>
      <c r="C122" s="820"/>
      <c r="D122" s="526"/>
      <c r="E122" s="527"/>
      <c r="F122" s="527"/>
      <c r="G122" s="527"/>
      <c r="H122" s="560"/>
      <c r="I122" s="528"/>
      <c r="J122" s="527"/>
      <c r="K122" s="527"/>
      <c r="L122" s="265">
        <f>IF(I122=0,0,AVERAGE(I122,J122,K122))</f>
        <v>0</v>
      </c>
      <c r="M122" s="527"/>
      <c r="N122" s="527"/>
      <c r="O122" s="182">
        <f t="shared" si="16"/>
        <v>0</v>
      </c>
      <c r="P122" s="271">
        <f t="shared" si="17"/>
        <v>0</v>
      </c>
      <c r="Q122" s="183">
        <f>IF(K122=0,"",P122/K122)</f>
      </c>
      <c r="R122" s="277">
        <f t="shared" si="18"/>
        <v>0</v>
      </c>
      <c r="S122" s="184">
        <f>IF(M122=0,"",R122/M122)</f>
      </c>
      <c r="T122" s="326"/>
    </row>
    <row r="123" spans="1:20" ht="12.75" customHeight="1">
      <c r="A123" s="430"/>
      <c r="B123" s="821" t="s">
        <v>76</v>
      </c>
      <c r="C123" s="822"/>
      <c r="D123" s="525"/>
      <c r="E123" s="523"/>
      <c r="F123" s="523"/>
      <c r="G123" s="523"/>
      <c r="H123" s="559"/>
      <c r="I123" s="524"/>
      <c r="J123" s="523"/>
      <c r="K123" s="523"/>
      <c r="L123" s="264">
        <f aca="true" t="shared" si="19" ref="L123:L135">IF(I123=0,0,AVERAGE(I123,J123,K123))</f>
        <v>0</v>
      </c>
      <c r="M123" s="523"/>
      <c r="N123" s="523"/>
      <c r="O123" s="180">
        <f t="shared" si="16"/>
        <v>0</v>
      </c>
      <c r="P123" s="270">
        <f t="shared" si="17"/>
        <v>0</v>
      </c>
      <c r="Q123" s="181">
        <f aca="true" t="shared" si="20" ref="Q123:Q135">IF(K123=0,"",P123/K123)</f>
      </c>
      <c r="R123" s="276">
        <f t="shared" si="18"/>
        <v>0</v>
      </c>
      <c r="S123" s="28">
        <f aca="true" t="shared" si="21" ref="S123:S135">IF(M123=0,"",R123/M123)</f>
      </c>
      <c r="T123" s="61"/>
    </row>
    <row r="124" spans="1:20" s="327" customFormat="1" ht="12.75" customHeight="1" thickBot="1">
      <c r="A124" s="436"/>
      <c r="B124" s="819" t="s">
        <v>75</v>
      </c>
      <c r="C124" s="820"/>
      <c r="D124" s="529"/>
      <c r="E124" s="530"/>
      <c r="F124" s="530"/>
      <c r="G124" s="530"/>
      <c r="H124" s="561"/>
      <c r="I124" s="531"/>
      <c r="J124" s="530"/>
      <c r="K124" s="530"/>
      <c r="L124" s="266">
        <f>IF(I124=0,0,AVERAGE(I124,J124,K124))</f>
        <v>0</v>
      </c>
      <c r="M124" s="530"/>
      <c r="N124" s="530"/>
      <c r="O124" s="185">
        <f t="shared" si="16"/>
        <v>0</v>
      </c>
      <c r="P124" s="272">
        <f t="shared" si="17"/>
        <v>0</v>
      </c>
      <c r="Q124" s="186">
        <f>IF(K124=0,"",P124/K124)</f>
      </c>
      <c r="R124" s="278">
        <f t="shared" si="18"/>
        <v>0</v>
      </c>
      <c r="S124" s="187">
        <f>IF(M124=0,"",R124/M124)</f>
      </c>
      <c r="T124" s="326"/>
    </row>
    <row r="125" spans="1:20" ht="12.75" customHeight="1">
      <c r="A125" s="430"/>
      <c r="B125" s="821" t="s">
        <v>77</v>
      </c>
      <c r="C125" s="822"/>
      <c r="D125" s="525"/>
      <c r="E125" s="523"/>
      <c r="F125" s="523"/>
      <c r="G125" s="523"/>
      <c r="H125" s="559"/>
      <c r="I125" s="524"/>
      <c r="J125" s="523"/>
      <c r="K125" s="523"/>
      <c r="L125" s="264">
        <f t="shared" si="19"/>
        <v>0</v>
      </c>
      <c r="M125" s="523"/>
      <c r="N125" s="523"/>
      <c r="O125" s="180">
        <f t="shared" si="16"/>
        <v>0</v>
      </c>
      <c r="P125" s="270">
        <f t="shared" si="17"/>
        <v>0</v>
      </c>
      <c r="Q125" s="181">
        <f t="shared" si="20"/>
      </c>
      <c r="R125" s="276">
        <f t="shared" si="18"/>
        <v>0</v>
      </c>
      <c r="S125" s="28">
        <f t="shared" si="21"/>
      </c>
      <c r="T125" s="61"/>
    </row>
    <row r="126" spans="1:20" s="327" customFormat="1" ht="12.75" customHeight="1" thickBot="1">
      <c r="A126" s="436"/>
      <c r="B126" s="819" t="s">
        <v>75</v>
      </c>
      <c r="C126" s="820"/>
      <c r="D126" s="529"/>
      <c r="E126" s="530"/>
      <c r="F126" s="530"/>
      <c r="G126" s="530"/>
      <c r="H126" s="561"/>
      <c r="I126" s="531"/>
      <c r="J126" s="530"/>
      <c r="K126" s="530"/>
      <c r="L126" s="266">
        <f>IF(I126=0,0,AVERAGE(I126,J126,K126))</f>
        <v>0</v>
      </c>
      <c r="M126" s="530"/>
      <c r="N126" s="530"/>
      <c r="O126" s="188">
        <f t="shared" si="16"/>
        <v>0</v>
      </c>
      <c r="P126" s="273">
        <f t="shared" si="17"/>
        <v>0</v>
      </c>
      <c r="Q126" s="189">
        <f t="shared" si="20"/>
      </c>
      <c r="R126" s="279">
        <f t="shared" si="18"/>
        <v>0</v>
      </c>
      <c r="S126" s="190">
        <f t="shared" si="21"/>
      </c>
      <c r="T126" s="326"/>
    </row>
    <row r="127" spans="1:20" ht="12.75" customHeight="1">
      <c r="A127" s="430"/>
      <c r="B127" s="821" t="s">
        <v>78</v>
      </c>
      <c r="C127" s="822"/>
      <c r="D127" s="525"/>
      <c r="E127" s="523"/>
      <c r="F127" s="523"/>
      <c r="G127" s="523"/>
      <c r="H127" s="559"/>
      <c r="I127" s="524"/>
      <c r="J127" s="523"/>
      <c r="K127" s="523"/>
      <c r="L127" s="264">
        <f t="shared" si="19"/>
        <v>0</v>
      </c>
      <c r="M127" s="523"/>
      <c r="N127" s="523"/>
      <c r="O127" s="180">
        <f t="shared" si="16"/>
        <v>0</v>
      </c>
      <c r="P127" s="270">
        <f t="shared" si="17"/>
        <v>0</v>
      </c>
      <c r="Q127" s="181">
        <f t="shared" si="20"/>
      </c>
      <c r="R127" s="276">
        <f t="shared" si="18"/>
        <v>0</v>
      </c>
      <c r="S127" s="28">
        <f t="shared" si="21"/>
      </c>
      <c r="T127" s="61"/>
    </row>
    <row r="128" spans="1:20" s="327" customFormat="1" ht="12.75" customHeight="1" thickBot="1">
      <c r="A128" s="436"/>
      <c r="B128" s="819" t="s">
        <v>75</v>
      </c>
      <c r="C128" s="820"/>
      <c r="D128" s="529"/>
      <c r="E128" s="530"/>
      <c r="F128" s="530"/>
      <c r="G128" s="530"/>
      <c r="H128" s="561"/>
      <c r="I128" s="531"/>
      <c r="J128" s="530"/>
      <c r="K128" s="530"/>
      <c r="L128" s="266">
        <f>IF(I128=0,0,AVERAGE(I128,J128,K128))</f>
        <v>0</v>
      </c>
      <c r="M128" s="530"/>
      <c r="N128" s="530"/>
      <c r="O128" s="188">
        <f t="shared" si="16"/>
        <v>0</v>
      </c>
      <c r="P128" s="273">
        <f t="shared" si="17"/>
        <v>0</v>
      </c>
      <c r="Q128" s="189">
        <f t="shared" si="20"/>
      </c>
      <c r="R128" s="279">
        <f t="shared" si="18"/>
        <v>0</v>
      </c>
      <c r="S128" s="190">
        <f t="shared" si="21"/>
      </c>
      <c r="T128" s="326"/>
    </row>
    <row r="129" spans="1:20" ht="12.75" customHeight="1">
      <c r="A129" s="430"/>
      <c r="B129" s="821" t="s">
        <v>79</v>
      </c>
      <c r="C129" s="822"/>
      <c r="D129" s="525"/>
      <c r="E129" s="523"/>
      <c r="F129" s="523"/>
      <c r="G129" s="523"/>
      <c r="H129" s="559"/>
      <c r="I129" s="524"/>
      <c r="J129" s="523"/>
      <c r="K129" s="523"/>
      <c r="L129" s="264">
        <f t="shared" si="19"/>
        <v>0</v>
      </c>
      <c r="M129" s="523"/>
      <c r="N129" s="523"/>
      <c r="O129" s="180">
        <f t="shared" si="16"/>
        <v>0</v>
      </c>
      <c r="P129" s="270">
        <f t="shared" si="17"/>
        <v>0</v>
      </c>
      <c r="Q129" s="181">
        <f t="shared" si="20"/>
      </c>
      <c r="R129" s="276">
        <f t="shared" si="18"/>
        <v>0</v>
      </c>
      <c r="S129" s="28">
        <f t="shared" si="21"/>
      </c>
      <c r="T129" s="61"/>
    </row>
    <row r="130" spans="1:20" s="327" customFormat="1" ht="12.75" customHeight="1" thickBot="1">
      <c r="A130" s="436"/>
      <c r="B130" s="819" t="s">
        <v>75</v>
      </c>
      <c r="C130" s="820"/>
      <c r="D130" s="529"/>
      <c r="E130" s="530"/>
      <c r="F130" s="530"/>
      <c r="G130" s="530"/>
      <c r="H130" s="561"/>
      <c r="I130" s="531"/>
      <c r="J130" s="530"/>
      <c r="K130" s="530"/>
      <c r="L130" s="266">
        <f>IF(I130=0,0,AVERAGE(I130,J130,K130))</f>
        <v>0</v>
      </c>
      <c r="M130" s="530"/>
      <c r="N130" s="530"/>
      <c r="O130" s="185">
        <f t="shared" si="16"/>
        <v>0</v>
      </c>
      <c r="P130" s="272">
        <f t="shared" si="17"/>
        <v>0</v>
      </c>
      <c r="Q130" s="186">
        <f t="shared" si="20"/>
      </c>
      <c r="R130" s="278">
        <f t="shared" si="18"/>
        <v>0</v>
      </c>
      <c r="S130" s="187">
        <f t="shared" si="21"/>
      </c>
      <c r="T130" s="326"/>
    </row>
    <row r="131" spans="1:20" s="168" customFormat="1" ht="12.75" customHeight="1" thickBot="1">
      <c r="A131" s="433"/>
      <c r="B131" s="824" t="s">
        <v>110</v>
      </c>
      <c r="C131" s="825"/>
      <c r="D131" s="267">
        <f aca="true" t="shared" si="22" ref="D131:K131">D121+D123+D125+D127+D129</f>
        <v>0</v>
      </c>
      <c r="E131" s="267">
        <f t="shared" si="22"/>
        <v>0</v>
      </c>
      <c r="F131" s="267">
        <f t="shared" si="22"/>
        <v>0</v>
      </c>
      <c r="G131" s="267">
        <f t="shared" si="22"/>
        <v>0</v>
      </c>
      <c r="H131" s="268">
        <f t="shared" si="22"/>
        <v>0</v>
      </c>
      <c r="I131" s="267">
        <f t="shared" si="22"/>
        <v>0</v>
      </c>
      <c r="J131" s="267">
        <f t="shared" si="22"/>
        <v>0</v>
      </c>
      <c r="K131" s="267">
        <f t="shared" si="22"/>
        <v>0</v>
      </c>
      <c r="L131" s="269">
        <f t="shared" si="19"/>
        <v>0</v>
      </c>
      <c r="M131" s="267">
        <f>M121+M123+M125+M127+M129</f>
        <v>0</v>
      </c>
      <c r="N131" s="267">
        <f>N121+N123+N125+N127+N129</f>
        <v>0</v>
      </c>
      <c r="O131" s="191">
        <f t="shared" si="16"/>
        <v>0</v>
      </c>
      <c r="P131" s="274">
        <f t="shared" si="17"/>
        <v>0</v>
      </c>
      <c r="Q131" s="39">
        <f t="shared" si="20"/>
      </c>
      <c r="R131" s="280">
        <f t="shared" si="18"/>
        <v>0</v>
      </c>
      <c r="S131" s="192">
        <f t="shared" si="21"/>
      </c>
      <c r="T131" s="167"/>
    </row>
    <row r="132" spans="1:20" ht="12.75" customHeight="1">
      <c r="A132" s="430"/>
      <c r="B132" s="821" t="s">
        <v>186</v>
      </c>
      <c r="C132" s="822"/>
      <c r="D132" s="193"/>
      <c r="E132" s="90"/>
      <c r="F132" s="90"/>
      <c r="G132" s="90"/>
      <c r="H132" s="194"/>
      <c r="I132" s="524"/>
      <c r="J132" s="523"/>
      <c r="K132" s="523"/>
      <c r="L132" s="264">
        <f t="shared" si="19"/>
        <v>0</v>
      </c>
      <c r="M132" s="523"/>
      <c r="N132" s="523"/>
      <c r="O132" s="180">
        <f t="shared" si="16"/>
        <v>0</v>
      </c>
      <c r="P132" s="270">
        <f t="shared" si="17"/>
        <v>0</v>
      </c>
      <c r="Q132" s="181">
        <f t="shared" si="20"/>
      </c>
      <c r="R132" s="276">
        <f t="shared" si="18"/>
        <v>0</v>
      </c>
      <c r="S132" s="28">
        <f t="shared" si="21"/>
      </c>
      <c r="T132" s="61"/>
    </row>
    <row r="133" spans="1:20" s="366" customFormat="1" ht="25.5" customHeight="1" thickBot="1">
      <c r="A133" s="438"/>
      <c r="B133" s="826" t="s">
        <v>80</v>
      </c>
      <c r="C133" s="827"/>
      <c r="D133" s="356"/>
      <c r="E133" s="357"/>
      <c r="F133" s="357"/>
      <c r="G133" s="357"/>
      <c r="H133" s="358"/>
      <c r="I133" s="359">
        <f>I131+I132</f>
        <v>0</v>
      </c>
      <c r="J133" s="360">
        <f>J131+J132</f>
        <v>0</v>
      </c>
      <c r="K133" s="360">
        <f>K131+K132</f>
        <v>0</v>
      </c>
      <c r="L133" s="360">
        <f t="shared" si="19"/>
        <v>0</v>
      </c>
      <c r="M133" s="360">
        <f>M131+M132</f>
        <v>0</v>
      </c>
      <c r="N133" s="360">
        <f>N131+N132</f>
        <v>0</v>
      </c>
      <c r="O133" s="361">
        <f t="shared" si="16"/>
        <v>0</v>
      </c>
      <c r="P133" s="359">
        <f t="shared" si="17"/>
        <v>0</v>
      </c>
      <c r="Q133" s="362">
        <f t="shared" si="20"/>
      </c>
      <c r="R133" s="360">
        <f t="shared" si="18"/>
        <v>0</v>
      </c>
      <c r="S133" s="363">
        <f t="shared" si="21"/>
      </c>
      <c r="T133" s="365"/>
    </row>
    <row r="134" spans="1:20" ht="12.75" customHeight="1">
      <c r="A134" s="430"/>
      <c r="B134" s="821" t="s">
        <v>187</v>
      </c>
      <c r="C134" s="822"/>
      <c r="D134" s="193"/>
      <c r="E134" s="90"/>
      <c r="F134" s="90"/>
      <c r="G134" s="90"/>
      <c r="H134" s="194"/>
      <c r="I134" s="524"/>
      <c r="J134" s="523"/>
      <c r="K134" s="523"/>
      <c r="L134" s="264">
        <f t="shared" si="19"/>
        <v>0</v>
      </c>
      <c r="M134" s="523"/>
      <c r="N134" s="523"/>
      <c r="O134" s="180">
        <f t="shared" si="16"/>
        <v>0</v>
      </c>
      <c r="P134" s="275">
        <f t="shared" si="17"/>
        <v>0</v>
      </c>
      <c r="Q134" s="32">
        <f t="shared" si="20"/>
      </c>
      <c r="R134" s="281">
        <f t="shared" si="18"/>
        <v>0</v>
      </c>
      <c r="S134" s="195">
        <f t="shared" si="21"/>
      </c>
      <c r="T134" s="61"/>
    </row>
    <row r="135" spans="1:20" s="168" customFormat="1" ht="25.5" customHeight="1" thickBot="1">
      <c r="A135" s="433"/>
      <c r="B135" s="889" t="s">
        <v>81</v>
      </c>
      <c r="C135" s="890"/>
      <c r="D135" s="413"/>
      <c r="E135" s="335"/>
      <c r="F135" s="335"/>
      <c r="G135" s="335"/>
      <c r="H135" s="414"/>
      <c r="I135" s="337">
        <f>I133+I134</f>
        <v>0</v>
      </c>
      <c r="J135" s="338">
        <f>J133+J134</f>
        <v>0</v>
      </c>
      <c r="K135" s="338">
        <f>K133+K134</f>
        <v>0</v>
      </c>
      <c r="L135" s="338">
        <f t="shared" si="19"/>
        <v>0</v>
      </c>
      <c r="M135" s="338">
        <f>M133+M134</f>
        <v>0</v>
      </c>
      <c r="N135" s="338">
        <f>N133+N134</f>
        <v>0</v>
      </c>
      <c r="O135" s="364">
        <f t="shared" si="16"/>
        <v>0</v>
      </c>
      <c r="P135" s="337">
        <f t="shared" si="17"/>
        <v>0</v>
      </c>
      <c r="Q135" s="340">
        <f t="shared" si="20"/>
      </c>
      <c r="R135" s="338">
        <f t="shared" si="18"/>
        <v>0</v>
      </c>
      <c r="S135" s="341">
        <f t="shared" si="21"/>
      </c>
      <c r="T135" s="167"/>
    </row>
    <row r="136" spans="1:20" ht="13.5" thickBot="1">
      <c r="A136" s="430"/>
      <c r="B136" s="54"/>
      <c r="C136" s="48"/>
      <c r="D136" s="178"/>
      <c r="E136" s="178"/>
      <c r="F136" s="178"/>
      <c r="G136" s="178"/>
      <c r="H136" s="178"/>
      <c r="I136" s="178"/>
      <c r="J136" s="178"/>
      <c r="K136" s="178"/>
      <c r="L136" s="178"/>
      <c r="M136" s="178"/>
      <c r="N136" s="178"/>
      <c r="O136" s="196"/>
      <c r="P136" s="53"/>
      <c r="Q136" s="53"/>
      <c r="R136" s="53"/>
      <c r="S136" s="54"/>
      <c r="T136" s="61"/>
    </row>
    <row r="137" spans="1:20" ht="12" customHeight="1">
      <c r="A137" s="430"/>
      <c r="B137" s="54"/>
      <c r="C137" s="48"/>
      <c r="D137" s="806" t="s">
        <v>66</v>
      </c>
      <c r="E137" s="782"/>
      <c r="F137" s="782"/>
      <c r="G137" s="782"/>
      <c r="H137" s="782"/>
      <c r="I137" s="807" t="s">
        <v>275</v>
      </c>
      <c r="J137" s="808"/>
      <c r="K137" s="808"/>
      <c r="L137" s="808"/>
      <c r="M137" s="809"/>
      <c r="N137" s="197"/>
      <c r="O137" s="53"/>
      <c r="P137" s="53"/>
      <c r="Q137" s="53"/>
      <c r="R137" s="53"/>
      <c r="S137" s="54"/>
      <c r="T137" s="61"/>
    </row>
    <row r="138" spans="1:20" s="175" customFormat="1" ht="12.75" customHeight="1" thickBot="1">
      <c r="A138" s="430"/>
      <c r="B138" s="54"/>
      <c r="C138" s="48"/>
      <c r="D138" s="709" t="str">
        <f>IF('Page de garde'!$D$4="","N-3",'Page de garde'!$D$4-3)</f>
        <v>N-3</v>
      </c>
      <c r="E138" s="707" t="str">
        <f>IF('Page de garde'!$D$4="","N-2",'Page de garde'!$D$4-2)</f>
        <v>N-2</v>
      </c>
      <c r="F138" s="707" t="str">
        <f>IF('Page de garde'!$D$4="","N-1",'Page de garde'!$D$4-1)</f>
        <v>N-1</v>
      </c>
      <c r="G138" s="372" t="str">
        <f>IF('Page de garde'!$D$4="","N (prévu)",'Page de garde'!$D$4&amp;" (prévu)")</f>
        <v>N (prévu)</v>
      </c>
      <c r="H138" s="55" t="str">
        <f>IF('Page de garde'!$D$4="","N (réel)",'Page de garde'!$D$4&amp;" (réel)")</f>
        <v>N (réel)</v>
      </c>
      <c r="I138" s="704" t="str">
        <f>IF('Page de garde'!$D$4="","N-3",'Page de garde'!$D$4-3)</f>
        <v>N-3</v>
      </c>
      <c r="J138" s="705" t="str">
        <f>IF('Page de garde'!$D$4="","N-2",'Page de garde'!$D$4-2)</f>
        <v>N-2</v>
      </c>
      <c r="K138" s="705" t="str">
        <f>IF('Page de garde'!$D$4="","N-1",'Page de garde'!$D$4-1)</f>
        <v>N-1</v>
      </c>
      <c r="L138" s="198" t="str">
        <f>IF('Page de garde'!$D$4="","N (prévu)",'Page de garde'!$D$4&amp;" (prévu)")</f>
        <v>N (prévu)</v>
      </c>
      <c r="M138" s="199" t="str">
        <f>IF('Page de garde'!$D$4="","N (réel)",'Page de garde'!$D$4&amp;" (réel)")</f>
        <v>N (réel)</v>
      </c>
      <c r="N138" s="54"/>
      <c r="O138" s="53"/>
      <c r="P138" s="53"/>
      <c r="Q138" s="53"/>
      <c r="R138" s="53"/>
      <c r="S138" s="54"/>
      <c r="T138" s="61"/>
    </row>
    <row r="139" spans="1:20" s="175" customFormat="1" ht="15.75" customHeight="1" thickBot="1">
      <c r="A139" s="430"/>
      <c r="B139" s="759" t="s">
        <v>276</v>
      </c>
      <c r="C139" s="760"/>
      <c r="D139" s="521"/>
      <c r="E139" s="520"/>
      <c r="F139" s="520"/>
      <c r="G139" s="520"/>
      <c r="H139" s="522"/>
      <c r="I139" s="566">
        <f>D139*D140</f>
        <v>0</v>
      </c>
      <c r="J139" s="567">
        <f>E139*E140</f>
        <v>0</v>
      </c>
      <c r="K139" s="567">
        <f>F139*F140</f>
        <v>0</v>
      </c>
      <c r="L139" s="567">
        <f>G139*G140</f>
        <v>0</v>
      </c>
      <c r="M139" s="568">
        <f>H139*H140</f>
        <v>0</v>
      </c>
      <c r="N139" s="49"/>
      <c r="O139" s="52"/>
      <c r="P139" s="53"/>
      <c r="Q139" s="53"/>
      <c r="R139" s="53"/>
      <c r="S139" s="54"/>
      <c r="T139" s="61"/>
    </row>
    <row r="140" spans="1:20" s="591" customFormat="1" ht="15.75" customHeight="1" thickBot="1">
      <c r="A140" s="584"/>
      <c r="B140" s="828" t="s">
        <v>190</v>
      </c>
      <c r="C140" s="829"/>
      <c r="D140" s="585"/>
      <c r="E140" s="586"/>
      <c r="F140" s="586"/>
      <c r="G140" s="586"/>
      <c r="H140" s="587"/>
      <c r="I140" s="588"/>
      <c r="J140" s="589"/>
      <c r="K140" s="589"/>
      <c r="L140" s="589"/>
      <c r="M140" s="589"/>
      <c r="N140" s="589"/>
      <c r="O140" s="590"/>
      <c r="P140" s="53"/>
      <c r="Q140" s="53"/>
      <c r="R140" s="53"/>
      <c r="S140" s="54"/>
      <c r="T140" s="61"/>
    </row>
    <row r="141" spans="1:20" ht="15.75" customHeight="1">
      <c r="A141" s="430"/>
      <c r="B141" s="200"/>
      <c r="C141" s="200"/>
      <c r="D141" s="49"/>
      <c r="E141" s="49"/>
      <c r="F141" s="49"/>
      <c r="G141" s="49"/>
      <c r="H141" s="49"/>
      <c r="I141" s="49"/>
      <c r="J141" s="49"/>
      <c r="K141" s="49"/>
      <c r="L141" s="49"/>
      <c r="M141" s="49"/>
      <c r="N141" s="54"/>
      <c r="O141" s="53"/>
      <c r="P141" s="53"/>
      <c r="Q141" s="53"/>
      <c r="R141" s="53"/>
      <c r="S141" s="54"/>
      <c r="T141" s="61"/>
    </row>
    <row r="142" spans="1:20" ht="12.75">
      <c r="A142" s="430"/>
      <c r="B142" s="56" t="s">
        <v>188</v>
      </c>
      <c r="C142" s="201"/>
      <c r="D142" s="178"/>
      <c r="E142" s="178"/>
      <c r="F142" s="178"/>
      <c r="G142" s="178"/>
      <c r="H142" s="178"/>
      <c r="I142" s="178"/>
      <c r="J142" s="178"/>
      <c r="K142" s="178"/>
      <c r="L142" s="178"/>
      <c r="M142" s="178"/>
      <c r="N142" s="178"/>
      <c r="O142" s="196"/>
      <c r="P142" s="53"/>
      <c r="Q142" s="53"/>
      <c r="R142" s="53"/>
      <c r="S142" s="54"/>
      <c r="T142" s="61"/>
    </row>
    <row r="143" spans="1:20" ht="12.75">
      <c r="A143" s="430"/>
      <c r="B143" s="56" t="s">
        <v>189</v>
      </c>
      <c r="C143" s="201"/>
      <c r="D143" s="178"/>
      <c r="E143" s="178"/>
      <c r="F143" s="178"/>
      <c r="G143" s="178"/>
      <c r="H143" s="178"/>
      <c r="I143" s="178"/>
      <c r="J143" s="178"/>
      <c r="K143" s="178"/>
      <c r="L143" s="178"/>
      <c r="M143" s="178"/>
      <c r="N143" s="178"/>
      <c r="O143" s="196"/>
      <c r="P143" s="53"/>
      <c r="Q143" s="53"/>
      <c r="R143" s="53"/>
      <c r="S143" s="54"/>
      <c r="T143" s="61"/>
    </row>
    <row r="144" spans="1:20" ht="12.75">
      <c r="A144" s="430"/>
      <c r="B144" s="56" t="s">
        <v>278</v>
      </c>
      <c r="C144" s="201"/>
      <c r="D144" s="178"/>
      <c r="E144" s="178"/>
      <c r="F144" s="178"/>
      <c r="G144" s="178"/>
      <c r="H144" s="178"/>
      <c r="I144" s="178"/>
      <c r="J144" s="178"/>
      <c r="K144" s="178"/>
      <c r="L144" s="178"/>
      <c r="M144" s="178"/>
      <c r="N144" s="178"/>
      <c r="O144" s="196"/>
      <c r="P144" s="53"/>
      <c r="Q144" s="53"/>
      <c r="R144" s="53"/>
      <c r="S144" s="54"/>
      <c r="T144" s="61"/>
    </row>
    <row r="145" spans="1:20" ht="11.25">
      <c r="A145" s="430"/>
      <c r="B145" s="174"/>
      <c r="C145" s="174"/>
      <c r="D145" s="166"/>
      <c r="E145" s="166"/>
      <c r="F145" s="166"/>
      <c r="G145" s="166"/>
      <c r="H145" s="166"/>
      <c r="I145" s="166"/>
      <c r="J145" s="166"/>
      <c r="K145" s="166"/>
      <c r="L145" s="166"/>
      <c r="M145" s="166"/>
      <c r="N145" s="166"/>
      <c r="O145" s="431"/>
      <c r="P145" s="432"/>
      <c r="Q145" s="432"/>
      <c r="R145" s="432"/>
      <c r="S145" s="174"/>
      <c r="T145" s="61"/>
    </row>
    <row r="146" spans="1:20" ht="12" thickBot="1">
      <c r="A146" s="442"/>
      <c r="B146" s="202"/>
      <c r="C146" s="202"/>
      <c r="D146" s="203"/>
      <c r="E146" s="203"/>
      <c r="F146" s="203"/>
      <c r="G146" s="203"/>
      <c r="H146" s="203"/>
      <c r="I146" s="203"/>
      <c r="J146" s="203"/>
      <c r="K146" s="203"/>
      <c r="L146" s="203"/>
      <c r="M146" s="203"/>
      <c r="N146" s="203"/>
      <c r="O146" s="204"/>
      <c r="P146" s="205"/>
      <c r="Q146" s="205"/>
      <c r="R146" s="205"/>
      <c r="S146" s="202"/>
      <c r="T146" s="206"/>
    </row>
  </sheetData>
  <sheetProtection password="EAD6" sheet="1"/>
  <mergeCells count="125">
    <mergeCell ref="B140:C140"/>
    <mergeCell ref="B105:C105"/>
    <mergeCell ref="B54:C54"/>
    <mergeCell ref="D17:D18"/>
    <mergeCell ref="E17:E18"/>
    <mergeCell ref="B34:B38"/>
    <mergeCell ref="B41:C43"/>
    <mergeCell ref="B95:B100"/>
    <mergeCell ref="B122:C122"/>
    <mergeCell ref="B121:C121"/>
    <mergeCell ref="L17:L18"/>
    <mergeCell ref="M17:M18"/>
    <mergeCell ref="N17:N18"/>
    <mergeCell ref="F17:F18"/>
    <mergeCell ref="G17:G18"/>
    <mergeCell ref="B19:B33"/>
    <mergeCell ref="J17:J18"/>
    <mergeCell ref="K17:K18"/>
    <mergeCell ref="B16:C18"/>
    <mergeCell ref="D16:H16"/>
    <mergeCell ref="R42:S42"/>
    <mergeCell ref="N42:N43"/>
    <mergeCell ref="I16:S16"/>
    <mergeCell ref="P17:Q17"/>
    <mergeCell ref="R17:S17"/>
    <mergeCell ref="B2:C2"/>
    <mergeCell ref="D2:F2"/>
    <mergeCell ref="B3:C3"/>
    <mergeCell ref="D3:F3"/>
    <mergeCell ref="B11:S11"/>
    <mergeCell ref="O17:O18"/>
    <mergeCell ref="H17:H18"/>
    <mergeCell ref="I17:I18"/>
    <mergeCell ref="D41:H41"/>
    <mergeCell ref="I41:S41"/>
    <mergeCell ref="D42:D43"/>
    <mergeCell ref="E42:E43"/>
    <mergeCell ref="F42:F43"/>
    <mergeCell ref="G42:G43"/>
    <mergeCell ref="P42:Q42"/>
    <mergeCell ref="O42:O43"/>
    <mergeCell ref="B44:B49"/>
    <mergeCell ref="D51:H51"/>
    <mergeCell ref="I51:M51"/>
    <mergeCell ref="I42:I43"/>
    <mergeCell ref="J42:J43"/>
    <mergeCell ref="K42:K43"/>
    <mergeCell ref="L42:L43"/>
    <mergeCell ref="M42:M43"/>
    <mergeCell ref="H42:H43"/>
    <mergeCell ref="N68:N69"/>
    <mergeCell ref="O68:O69"/>
    <mergeCell ref="B67:C69"/>
    <mergeCell ref="D67:H67"/>
    <mergeCell ref="I67:S67"/>
    <mergeCell ref="D68:D69"/>
    <mergeCell ref="E68:E69"/>
    <mergeCell ref="F68:F69"/>
    <mergeCell ref="G68:G69"/>
    <mergeCell ref="H68:H69"/>
    <mergeCell ref="P68:Q68"/>
    <mergeCell ref="R68:S68"/>
    <mergeCell ref="B70:B84"/>
    <mergeCell ref="B85:B89"/>
    <mergeCell ref="B92:C94"/>
    <mergeCell ref="D92:H92"/>
    <mergeCell ref="I92:S92"/>
    <mergeCell ref="D93:D94"/>
    <mergeCell ref="E93:E94"/>
    <mergeCell ref="F93:F94"/>
    <mergeCell ref="H119:H120"/>
    <mergeCell ref="I119:I120"/>
    <mergeCell ref="J119:J120"/>
    <mergeCell ref="K119:K120"/>
    <mergeCell ref="G93:G94"/>
    <mergeCell ref="H93:H94"/>
    <mergeCell ref="I93:I94"/>
    <mergeCell ref="J93:J94"/>
    <mergeCell ref="K93:K94"/>
    <mergeCell ref="G119:G120"/>
    <mergeCell ref="L119:L120"/>
    <mergeCell ref="M119:M120"/>
    <mergeCell ref="R119:S119"/>
    <mergeCell ref="N93:N94"/>
    <mergeCell ref="O93:O94"/>
    <mergeCell ref="P93:Q93"/>
    <mergeCell ref="R93:S93"/>
    <mergeCell ref="P119:Q119"/>
    <mergeCell ref="M93:M94"/>
    <mergeCell ref="D102:H102"/>
    <mergeCell ref="I102:M102"/>
    <mergeCell ref="B104:C104"/>
    <mergeCell ref="D118:H118"/>
    <mergeCell ref="I118:S118"/>
    <mergeCell ref="N119:N120"/>
    <mergeCell ref="O119:O120"/>
    <mergeCell ref="D119:D120"/>
    <mergeCell ref="E119:E120"/>
    <mergeCell ref="F119:F120"/>
    <mergeCell ref="B53:C53"/>
    <mergeCell ref="I68:I69"/>
    <mergeCell ref="L93:L94"/>
    <mergeCell ref="J68:J69"/>
    <mergeCell ref="K68:K69"/>
    <mergeCell ref="L68:L69"/>
    <mergeCell ref="M68:M69"/>
    <mergeCell ref="B133:C133"/>
    <mergeCell ref="B134:C134"/>
    <mergeCell ref="B123:C123"/>
    <mergeCell ref="B124:C124"/>
    <mergeCell ref="B125:C125"/>
    <mergeCell ref="B126:C126"/>
    <mergeCell ref="B127:C127"/>
    <mergeCell ref="B128:C128"/>
    <mergeCell ref="B118:C120"/>
    <mergeCell ref="B135:C135"/>
    <mergeCell ref="D137:H137"/>
    <mergeCell ref="I137:M137"/>
    <mergeCell ref="B139:C139"/>
    <mergeCell ref="B4:C4"/>
    <mergeCell ref="D4:F4"/>
    <mergeCell ref="B129:C129"/>
    <mergeCell ref="B130:C130"/>
    <mergeCell ref="B131:C131"/>
    <mergeCell ref="B132:C132"/>
  </mergeCells>
  <dataValidations count="1">
    <dataValidation type="decimal" operator="greaterThanOrEqual" allowBlank="1" showInputMessage="1" showErrorMessage="1" error="Veuillez saisir un nombre." sqref="D8:H8">
      <formula1>0</formula1>
    </dataValidation>
  </dataValidations>
  <printOptions horizontalCentered="1" verticalCentered="1"/>
  <pageMargins left="0.1968503937007874" right="0.1968503937007874" top="0.1968503937007874" bottom="0.1968503937007874" header="0.31496062992125984" footer="0.31496062992125984"/>
  <pageSetup horizontalDpi="600" verticalDpi="600" orientation="landscape" paperSize="9" r:id="rId2"/>
  <headerFooter>
    <oddFooter>&amp;R&amp;"Arial,Normal"&amp;8&amp;F / &amp;A</oddFooter>
  </headerFooter>
  <drawing r:id="rId1"/>
</worksheet>
</file>

<file path=xl/worksheets/sheet11.xml><?xml version="1.0" encoding="utf-8"?>
<worksheet xmlns="http://schemas.openxmlformats.org/spreadsheetml/2006/main" xmlns:r="http://schemas.openxmlformats.org/officeDocument/2006/relationships">
  <sheetPr codeName="Feuil10"/>
  <dimension ref="A1:J61"/>
  <sheetViews>
    <sheetView zoomScalePageLayoutView="0" workbookViewId="0" topLeftCell="A1">
      <selection activeCell="A1" sqref="A1"/>
    </sheetView>
  </sheetViews>
  <sheetFormatPr defaultColWidth="18.28125" defaultRowHeight="15"/>
  <cols>
    <col min="1" max="1" width="2.7109375" style="8" customWidth="1"/>
    <col min="2" max="2" width="28.7109375" style="8" customWidth="1"/>
    <col min="3" max="9" width="15.7109375" style="8" customWidth="1"/>
    <col min="10" max="10" width="2.8515625" style="8" customWidth="1"/>
    <col min="11" max="245" width="11.421875" style="8" customWidth="1"/>
    <col min="246" max="246" width="20.7109375" style="8" customWidth="1"/>
    <col min="247" max="247" width="14.28125" style="8" customWidth="1"/>
    <col min="248" max="248" width="14.421875" style="8" customWidth="1"/>
    <col min="249" max="249" width="15.28125" style="8" customWidth="1"/>
    <col min="250" max="250" width="14.7109375" style="8" customWidth="1"/>
    <col min="251" max="251" width="13.28125" style="8" customWidth="1"/>
    <col min="252" max="252" width="14.140625" style="8" customWidth="1"/>
    <col min="253" max="253" width="14.421875" style="8" customWidth="1"/>
    <col min="254" max="254" width="20.7109375" style="8" customWidth="1"/>
    <col min="255" max="255" width="14.28125" style="8" customWidth="1"/>
    <col min="256" max="16384" width="18.28125" style="8" customWidth="1"/>
  </cols>
  <sheetData>
    <row r="1" spans="1:10" ht="12.75">
      <c r="A1" s="445"/>
      <c r="B1" s="446"/>
      <c r="C1" s="446"/>
      <c r="D1" s="446"/>
      <c r="E1" s="446"/>
      <c r="F1" s="446"/>
      <c r="G1" s="446"/>
      <c r="H1" s="446"/>
      <c r="I1" s="446"/>
      <c r="J1" s="447"/>
    </row>
    <row r="2" spans="1:10" ht="25.5" customHeight="1">
      <c r="A2" s="448"/>
      <c r="B2" s="795" t="s">
        <v>133</v>
      </c>
      <c r="C2" s="795"/>
      <c r="D2" s="796"/>
      <c r="E2" s="796"/>
      <c r="F2" s="796"/>
      <c r="G2" s="449"/>
      <c r="H2" s="449"/>
      <c r="I2" s="449"/>
      <c r="J2" s="81"/>
    </row>
    <row r="3" spans="1:10" ht="25.5" customHeight="1">
      <c r="A3" s="448"/>
      <c r="B3" s="891" t="s">
        <v>134</v>
      </c>
      <c r="C3" s="892"/>
      <c r="D3" s="797"/>
      <c r="E3" s="797"/>
      <c r="F3" s="797"/>
      <c r="G3" s="449"/>
      <c r="H3" s="449"/>
      <c r="I3" s="449"/>
      <c r="J3" s="81"/>
    </row>
    <row r="4" spans="1:10" ht="25.5" customHeight="1">
      <c r="A4" s="448"/>
      <c r="B4" s="795" t="s">
        <v>135</v>
      </c>
      <c r="C4" s="795"/>
      <c r="D4" s="797"/>
      <c r="E4" s="797"/>
      <c r="F4" s="797"/>
      <c r="G4" s="449"/>
      <c r="H4" s="449"/>
      <c r="I4" s="449"/>
      <c r="J4" s="81"/>
    </row>
    <row r="5" spans="1:10" ht="12.75">
      <c r="A5" s="448"/>
      <c r="B5" s="449"/>
      <c r="C5" s="449"/>
      <c r="D5" s="449"/>
      <c r="E5" s="449"/>
      <c r="F5" s="449"/>
      <c r="G5" s="449"/>
      <c r="H5" s="449"/>
      <c r="I5" s="449"/>
      <c r="J5" s="81"/>
    </row>
    <row r="6" spans="1:10" s="143" customFormat="1" ht="21.75" customHeight="1">
      <c r="A6" s="462"/>
      <c r="B6" s="463"/>
      <c r="C6" s="141" t="s">
        <v>98</v>
      </c>
      <c r="D6" s="463"/>
      <c r="E6" s="463"/>
      <c r="F6" s="463"/>
      <c r="G6" s="463"/>
      <c r="H6" s="463"/>
      <c r="I6" s="463"/>
      <c r="J6" s="142"/>
    </row>
    <row r="7" spans="1:10" ht="25.5">
      <c r="A7" s="448"/>
      <c r="B7" s="449"/>
      <c r="C7" s="19" t="s">
        <v>12</v>
      </c>
      <c r="D7" s="19" t="s">
        <v>48</v>
      </c>
      <c r="E7" s="19" t="s">
        <v>14</v>
      </c>
      <c r="F7" s="505" t="s">
        <v>144</v>
      </c>
      <c r="G7" s="505" t="s">
        <v>145</v>
      </c>
      <c r="H7" s="505" t="s">
        <v>146</v>
      </c>
      <c r="I7" s="449"/>
      <c r="J7" s="81"/>
    </row>
    <row r="8" spans="1:10" ht="13.5" customHeight="1">
      <c r="A8" s="448"/>
      <c r="B8" s="449"/>
      <c r="C8" s="21"/>
      <c r="D8" s="21"/>
      <c r="E8" s="21"/>
      <c r="F8" s="21"/>
      <c r="G8" s="21"/>
      <c r="H8" s="21"/>
      <c r="I8" s="449"/>
      <c r="J8" s="81"/>
    </row>
    <row r="9" spans="1:10" ht="12.75">
      <c r="A9" s="448"/>
      <c r="B9" s="449"/>
      <c r="C9" s="449"/>
      <c r="D9" s="449"/>
      <c r="E9" s="449"/>
      <c r="F9" s="449"/>
      <c r="G9" s="449"/>
      <c r="H9" s="449"/>
      <c r="I9" s="449"/>
      <c r="J9" s="81"/>
    </row>
    <row r="10" spans="1:10" ht="38.25" customHeight="1">
      <c r="A10" s="448"/>
      <c r="B10" s="835" t="s">
        <v>104</v>
      </c>
      <c r="C10" s="835"/>
      <c r="D10" s="835"/>
      <c r="E10" s="835"/>
      <c r="F10" s="835"/>
      <c r="G10" s="835"/>
      <c r="H10" s="835"/>
      <c r="I10" s="835"/>
      <c r="J10" s="81"/>
    </row>
    <row r="11" spans="1:10" ht="12" customHeight="1">
      <c r="A11" s="448"/>
      <c r="B11" s="89"/>
      <c r="C11" s="89"/>
      <c r="D11" s="89"/>
      <c r="E11" s="89"/>
      <c r="F11" s="89"/>
      <c r="G11" s="89"/>
      <c r="H11" s="89"/>
      <c r="I11" s="89"/>
      <c r="J11" s="81"/>
    </row>
    <row r="12" spans="1:10" ht="13.5" thickBot="1">
      <c r="A12" s="448"/>
      <c r="B12" s="450" t="s">
        <v>33</v>
      </c>
      <c r="C12" s="449"/>
      <c r="D12" s="449"/>
      <c r="E12" s="449"/>
      <c r="F12" s="449"/>
      <c r="G12" s="449"/>
      <c r="H12" s="449"/>
      <c r="I12" s="449"/>
      <c r="J12" s="81"/>
    </row>
    <row r="13" spans="1:10" ht="24" customHeight="1">
      <c r="A13" s="448"/>
      <c r="B13" s="845" t="s">
        <v>23</v>
      </c>
      <c r="C13" s="841"/>
      <c r="D13" s="843" t="str">
        <f>IF('Page de garde'!$D$4="","Nombre  théorique Année N (*)","Nombre  théorique Année "&amp;'Page de garde'!$D$4&amp;" (*)")</f>
        <v>Nombre  théorique Année N (*)</v>
      </c>
      <c r="E13" s="843" t="str">
        <f>IF('Page de garde'!$D$4="","Nombre prévisionnel Année N","Nombre prévisionnel Année "&amp;'Page de garde'!$D$4)</f>
        <v>Nombre prévisionnel Année N</v>
      </c>
      <c r="F13" s="843" t="str">
        <f>IF('Page de garde'!$D$4="","Nombre réalisé  Année N","Nombre réalisé  Année "&amp;'Page de garde'!$D$4)</f>
        <v>Nombre réalisé  Année N</v>
      </c>
      <c r="G13" s="843" t="s">
        <v>24</v>
      </c>
      <c r="H13" s="836" t="s">
        <v>25</v>
      </c>
      <c r="I13" s="837"/>
      <c r="J13" s="81"/>
    </row>
    <row r="14" spans="1:10" ht="24" customHeight="1" thickBot="1">
      <c r="A14" s="448"/>
      <c r="B14" s="849"/>
      <c r="C14" s="842"/>
      <c r="D14" s="844"/>
      <c r="E14" s="844"/>
      <c r="F14" s="844"/>
      <c r="G14" s="844"/>
      <c r="H14" s="224" t="s">
        <v>17</v>
      </c>
      <c r="I14" s="380" t="s">
        <v>26</v>
      </c>
      <c r="J14" s="81"/>
    </row>
    <row r="15" spans="1:10" s="2" customFormat="1" ht="18.75" customHeight="1" thickBot="1">
      <c r="A15" s="451"/>
      <c r="B15" s="63" t="s">
        <v>27</v>
      </c>
      <c r="C15" s="63"/>
      <c r="D15" s="64" t="s">
        <v>5</v>
      </c>
      <c r="E15" s="64" t="s">
        <v>6</v>
      </c>
      <c r="F15" s="64" t="s">
        <v>7</v>
      </c>
      <c r="G15" s="64" t="s">
        <v>28</v>
      </c>
      <c r="H15" s="64" t="s">
        <v>29</v>
      </c>
      <c r="I15" s="65" t="s">
        <v>30</v>
      </c>
      <c r="J15" s="82"/>
    </row>
    <row r="16" spans="1:10" s="2" customFormat="1" ht="13.5" customHeight="1">
      <c r="A16" s="451"/>
      <c r="B16" s="225" t="s">
        <v>12</v>
      </c>
      <c r="C16" s="226"/>
      <c r="D16" s="511"/>
      <c r="E16" s="512"/>
      <c r="F16" s="512"/>
      <c r="G16" s="230">
        <f>IF(D16=0,0,F16/D16)</f>
        <v>0</v>
      </c>
      <c r="H16" s="231">
        <f aca="true" t="shared" si="0" ref="H16:H21">F16-E16</f>
        <v>0</v>
      </c>
      <c r="I16" s="232">
        <f aca="true" t="shared" si="1" ref="I16:I21">IF(E16=0,0,H16/E16)</f>
        <v>0</v>
      </c>
      <c r="J16" s="82"/>
    </row>
    <row r="17" spans="1:10" s="7" customFormat="1" ht="13.5" customHeight="1">
      <c r="A17" s="451"/>
      <c r="B17" s="227" t="s">
        <v>13</v>
      </c>
      <c r="C17" s="228"/>
      <c r="D17" s="514"/>
      <c r="E17" s="513"/>
      <c r="F17" s="513"/>
      <c r="G17" s="66">
        <f>IF(D17=0,0,F17/D17)</f>
        <v>0</v>
      </c>
      <c r="H17" s="67">
        <f t="shared" si="0"/>
        <v>0</v>
      </c>
      <c r="I17" s="233">
        <f t="shared" si="1"/>
        <v>0</v>
      </c>
      <c r="J17" s="82"/>
    </row>
    <row r="18" spans="1:10" s="7" customFormat="1" ht="13.5" customHeight="1">
      <c r="A18" s="451"/>
      <c r="B18" s="227" t="s">
        <v>14</v>
      </c>
      <c r="C18" s="228"/>
      <c r="D18" s="514"/>
      <c r="E18" s="513"/>
      <c r="F18" s="513"/>
      <c r="G18" s="66">
        <f aca="true" t="shared" si="2" ref="G18:G23">IF(D18=0,0,F18/D18)</f>
        <v>0</v>
      </c>
      <c r="H18" s="67">
        <f t="shared" si="0"/>
        <v>0</v>
      </c>
      <c r="I18" s="233">
        <f t="shared" si="1"/>
        <v>0</v>
      </c>
      <c r="J18" s="82"/>
    </row>
    <row r="19" spans="1:10" s="7" customFormat="1" ht="13.5" customHeight="1">
      <c r="A19" s="451"/>
      <c r="B19" s="255" t="str">
        <f>F7</f>
        <v>Autre 1 
(à préciser)</v>
      </c>
      <c r="C19" s="228"/>
      <c r="D19" s="514"/>
      <c r="E19" s="513"/>
      <c r="F19" s="513"/>
      <c r="G19" s="66">
        <f t="shared" si="2"/>
        <v>0</v>
      </c>
      <c r="H19" s="67">
        <f t="shared" si="0"/>
        <v>0</v>
      </c>
      <c r="I19" s="233">
        <f t="shared" si="1"/>
        <v>0</v>
      </c>
      <c r="J19" s="82"/>
    </row>
    <row r="20" spans="1:10" s="7" customFormat="1" ht="13.5" customHeight="1">
      <c r="A20" s="451"/>
      <c r="B20" s="255" t="str">
        <f>G7</f>
        <v>Autre 2
 (à préciser)</v>
      </c>
      <c r="C20" s="228"/>
      <c r="D20" s="514"/>
      <c r="E20" s="513"/>
      <c r="F20" s="513"/>
      <c r="G20" s="66">
        <f t="shared" si="2"/>
        <v>0</v>
      </c>
      <c r="H20" s="67">
        <f t="shared" si="0"/>
        <v>0</v>
      </c>
      <c r="I20" s="233">
        <f t="shared" si="1"/>
        <v>0</v>
      </c>
      <c r="J20" s="82"/>
    </row>
    <row r="21" spans="1:10" s="7" customFormat="1" ht="13.5" customHeight="1" thickBot="1">
      <c r="A21" s="451"/>
      <c r="B21" s="256" t="str">
        <f>H7</f>
        <v>Autre 3
 (à préciser)</v>
      </c>
      <c r="C21" s="229"/>
      <c r="D21" s="516"/>
      <c r="E21" s="515"/>
      <c r="F21" s="515"/>
      <c r="G21" s="234">
        <f t="shared" si="2"/>
        <v>0</v>
      </c>
      <c r="H21" s="235">
        <f t="shared" si="0"/>
        <v>0</v>
      </c>
      <c r="I21" s="236">
        <f t="shared" si="1"/>
        <v>0</v>
      </c>
      <c r="J21" s="82"/>
    </row>
    <row r="22" spans="1:10" s="7" customFormat="1" ht="13.5" thickBot="1">
      <c r="A22" s="451"/>
      <c r="B22" s="62"/>
      <c r="C22" s="62"/>
      <c r="D22" s="68"/>
      <c r="E22" s="68"/>
      <c r="F22" s="68"/>
      <c r="G22" s="69"/>
      <c r="H22" s="70"/>
      <c r="I22" s="71"/>
      <c r="J22" s="82"/>
    </row>
    <row r="23" spans="1:10" s="7" customFormat="1" ht="13.5" thickBot="1">
      <c r="A23" s="451"/>
      <c r="B23" s="237" t="s">
        <v>11</v>
      </c>
      <c r="C23" s="249"/>
      <c r="D23" s="253">
        <f>SUM(D16:D21)</f>
        <v>0</v>
      </c>
      <c r="E23" s="238">
        <f>SUM(E16:E21)</f>
        <v>0</v>
      </c>
      <c r="F23" s="238">
        <f>SUM(F16:F21)</f>
        <v>0</v>
      </c>
      <c r="G23" s="239">
        <f t="shared" si="2"/>
        <v>0</v>
      </c>
      <c r="H23" s="240">
        <f>F23-E23</f>
        <v>0</v>
      </c>
      <c r="I23" s="241">
        <f>IF(E23=0,0,H23/E23)</f>
        <v>0</v>
      </c>
      <c r="J23" s="82"/>
    </row>
    <row r="24" spans="1:10" s="7" customFormat="1" ht="12.75">
      <c r="A24" s="451"/>
      <c r="B24" s="62" t="s">
        <v>31</v>
      </c>
      <c r="C24" s="62"/>
      <c r="D24" s="62"/>
      <c r="E24" s="62"/>
      <c r="F24" s="62"/>
      <c r="G24" s="62"/>
      <c r="H24" s="62"/>
      <c r="I24" s="62"/>
      <c r="J24" s="82"/>
    </row>
    <row r="25" spans="1:10" s="7" customFormat="1" ht="12.75">
      <c r="A25" s="451"/>
      <c r="B25" s="62"/>
      <c r="C25" s="62"/>
      <c r="D25" s="62"/>
      <c r="E25" s="62"/>
      <c r="F25" s="62"/>
      <c r="G25" s="62"/>
      <c r="H25" s="62"/>
      <c r="I25" s="62"/>
      <c r="J25" s="82"/>
    </row>
    <row r="26" spans="1:10" s="7" customFormat="1" ht="13.5" thickBot="1">
      <c r="A26" s="451"/>
      <c r="B26" s="452" t="s">
        <v>34</v>
      </c>
      <c r="C26" s="62"/>
      <c r="D26" s="62"/>
      <c r="E26" s="62"/>
      <c r="F26" s="62"/>
      <c r="G26" s="62"/>
      <c r="H26" s="62"/>
      <c r="I26" s="62"/>
      <c r="J26" s="82"/>
    </row>
    <row r="27" spans="1:10" s="9" customFormat="1" ht="18.75" customHeight="1">
      <c r="A27" s="453"/>
      <c r="B27" s="845" t="s">
        <v>15</v>
      </c>
      <c r="C27" s="846"/>
      <c r="D27" s="882" t="str">
        <f>IF('Page de garde'!$D$4="","Exercice N-2","Exercice "&amp;'Page de garde'!$D$4-2)</f>
        <v>Exercice N-2</v>
      </c>
      <c r="E27" s="843" t="str">
        <f>IF('Page de garde'!$D$4="","Exercice N-1","Exercice "&amp;'Page de garde'!$D$4-1)</f>
        <v>Exercice N-1</v>
      </c>
      <c r="F27" s="843" t="str">
        <f>IF('Page de garde'!$D$4="","Exercice N","Exercice "&amp;'Page de garde'!$D$4)</f>
        <v>Exercice N</v>
      </c>
      <c r="G27" s="832" t="s">
        <v>32</v>
      </c>
      <c r="H27" s="72"/>
      <c r="I27" s="72"/>
      <c r="J27" s="83"/>
    </row>
    <row r="28" spans="1:10" s="9" customFormat="1" ht="18.75" customHeight="1">
      <c r="A28" s="453"/>
      <c r="B28" s="847"/>
      <c r="C28" s="848"/>
      <c r="D28" s="883"/>
      <c r="E28" s="852"/>
      <c r="F28" s="852"/>
      <c r="G28" s="833"/>
      <c r="H28" s="73"/>
      <c r="I28" s="73"/>
      <c r="J28" s="84"/>
    </row>
    <row r="29" spans="1:10" s="9" customFormat="1" ht="13.5" thickBot="1">
      <c r="A29" s="453"/>
      <c r="B29" s="849"/>
      <c r="C29" s="850"/>
      <c r="D29" s="884"/>
      <c r="E29" s="844"/>
      <c r="F29" s="844"/>
      <c r="G29" s="834"/>
      <c r="H29" s="68"/>
      <c r="I29" s="68"/>
      <c r="J29" s="82"/>
    </row>
    <row r="30" spans="1:10" s="3" customFormat="1" ht="13.5" thickBot="1">
      <c r="A30" s="453"/>
      <c r="B30" s="74"/>
      <c r="C30" s="75"/>
      <c r="D30" s="64" t="s">
        <v>5</v>
      </c>
      <c r="E30" s="64" t="s">
        <v>6</v>
      </c>
      <c r="F30" s="64" t="s">
        <v>7</v>
      </c>
      <c r="G30" s="76" t="s">
        <v>35</v>
      </c>
      <c r="H30" s="76"/>
      <c r="I30" s="76"/>
      <c r="J30" s="85"/>
    </row>
    <row r="31" spans="1:10" s="3" customFormat="1" ht="13.5" thickBot="1">
      <c r="A31" s="453"/>
      <c r="B31" s="237" t="s">
        <v>18</v>
      </c>
      <c r="C31" s="248"/>
      <c r="D31" s="254">
        <f>SUM(D33:D38)</f>
        <v>0</v>
      </c>
      <c r="E31" s="243">
        <f>SUM(E33:E38)</f>
        <v>0</v>
      </c>
      <c r="F31" s="243">
        <f>SUM(F33:F38)</f>
        <v>0</v>
      </c>
      <c r="G31" s="244">
        <f>IF(D31=0,0,AVERAGE(D31,E31,F31))</f>
        <v>0</v>
      </c>
      <c r="H31" s="73"/>
      <c r="I31" s="73"/>
      <c r="J31" s="84"/>
    </row>
    <row r="32" spans="1:10" s="2" customFormat="1" ht="13.5" thickBot="1">
      <c r="A32" s="451"/>
      <c r="B32" s="62"/>
      <c r="C32" s="62"/>
      <c r="D32" s="68"/>
      <c r="E32" s="68"/>
      <c r="F32" s="68"/>
      <c r="G32" s="68"/>
      <c r="H32" s="68"/>
      <c r="I32" s="68"/>
      <c r="J32" s="82"/>
    </row>
    <row r="33" spans="1:10" s="2" customFormat="1" ht="13.5" customHeight="1">
      <c r="A33" s="451"/>
      <c r="B33" s="225" t="s">
        <v>12</v>
      </c>
      <c r="C33" s="226"/>
      <c r="D33" s="511"/>
      <c r="E33" s="512"/>
      <c r="F33" s="231">
        <f aca="true" t="shared" si="3" ref="F33:F38">+F16</f>
        <v>0</v>
      </c>
      <c r="G33" s="245">
        <f aca="true" t="shared" si="4" ref="G33:G38">IF(D33=0,0,AVERAGE(D33,E33,F33))</f>
        <v>0</v>
      </c>
      <c r="H33" s="68"/>
      <c r="I33" s="68"/>
      <c r="J33" s="86"/>
    </row>
    <row r="34" spans="1:10" s="2" customFormat="1" ht="13.5" customHeight="1">
      <c r="A34" s="451"/>
      <c r="B34" s="227" t="s">
        <v>13</v>
      </c>
      <c r="C34" s="228"/>
      <c r="D34" s="514"/>
      <c r="E34" s="513"/>
      <c r="F34" s="67">
        <f t="shared" si="3"/>
        <v>0</v>
      </c>
      <c r="G34" s="246">
        <f t="shared" si="4"/>
        <v>0</v>
      </c>
      <c r="H34" s="68"/>
      <c r="I34" s="68"/>
      <c r="J34" s="86"/>
    </row>
    <row r="35" spans="1:10" s="2" customFormat="1" ht="13.5" customHeight="1">
      <c r="A35" s="451"/>
      <c r="B35" s="227" t="s">
        <v>14</v>
      </c>
      <c r="C35" s="228"/>
      <c r="D35" s="514"/>
      <c r="E35" s="513"/>
      <c r="F35" s="67">
        <f t="shared" si="3"/>
        <v>0</v>
      </c>
      <c r="G35" s="246">
        <f t="shared" si="4"/>
        <v>0</v>
      </c>
      <c r="H35" s="68"/>
      <c r="I35" s="68"/>
      <c r="J35" s="86"/>
    </row>
    <row r="36" spans="1:10" s="2" customFormat="1" ht="13.5" customHeight="1">
      <c r="A36" s="451"/>
      <c r="B36" s="508" t="str">
        <f>F7</f>
        <v>Autre 1 
(à préciser)</v>
      </c>
      <c r="C36" s="228"/>
      <c r="D36" s="514"/>
      <c r="E36" s="513"/>
      <c r="F36" s="67">
        <f t="shared" si="3"/>
        <v>0</v>
      </c>
      <c r="G36" s="246">
        <f t="shared" si="4"/>
        <v>0</v>
      </c>
      <c r="H36" s="68"/>
      <c r="I36" s="68"/>
      <c r="J36" s="86"/>
    </row>
    <row r="37" spans="1:10" s="2" customFormat="1" ht="13.5" customHeight="1">
      <c r="A37" s="451"/>
      <c r="B37" s="508" t="str">
        <f>G7</f>
        <v>Autre 2
 (à préciser)</v>
      </c>
      <c r="C37" s="228"/>
      <c r="D37" s="514"/>
      <c r="E37" s="513"/>
      <c r="F37" s="67">
        <f t="shared" si="3"/>
        <v>0</v>
      </c>
      <c r="G37" s="246">
        <f t="shared" si="4"/>
        <v>0</v>
      </c>
      <c r="H37" s="68"/>
      <c r="I37" s="68"/>
      <c r="J37" s="86"/>
    </row>
    <row r="38" spans="1:10" s="2" customFormat="1" ht="13.5" customHeight="1" thickBot="1">
      <c r="A38" s="451"/>
      <c r="B38" s="509" t="str">
        <f>H7</f>
        <v>Autre 3
 (à préciser)</v>
      </c>
      <c r="C38" s="229"/>
      <c r="D38" s="516"/>
      <c r="E38" s="515"/>
      <c r="F38" s="235">
        <f t="shared" si="3"/>
        <v>0</v>
      </c>
      <c r="G38" s="247">
        <f t="shared" si="4"/>
        <v>0</v>
      </c>
      <c r="H38" s="68"/>
      <c r="I38" s="68"/>
      <c r="J38" s="86"/>
    </row>
    <row r="39" spans="1:10" s="10" customFormat="1" ht="24.75" customHeight="1">
      <c r="A39" s="464"/>
      <c r="B39" s="78"/>
      <c r="C39" s="78"/>
      <c r="D39" s="78"/>
      <c r="E39" s="77"/>
      <c r="F39" s="77"/>
      <c r="G39" s="77"/>
      <c r="H39" s="77"/>
      <c r="I39" s="77"/>
      <c r="J39" s="87"/>
    </row>
    <row r="40" spans="1:10" s="3" customFormat="1" ht="13.5" thickBot="1">
      <c r="A40" s="454"/>
      <c r="B40" s="80"/>
      <c r="C40" s="80"/>
      <c r="D40" s="80"/>
      <c r="E40" s="79"/>
      <c r="F40" s="79"/>
      <c r="G40" s="79"/>
      <c r="H40" s="79"/>
      <c r="I40" s="79"/>
      <c r="J40" s="88"/>
    </row>
    <row r="41" spans="2:4" s="3" customFormat="1" ht="33" customHeight="1">
      <c r="B41" s="2"/>
      <c r="C41" s="2"/>
      <c r="D41" s="2"/>
    </row>
    <row r="42" spans="2:4" s="3" customFormat="1" ht="33" customHeight="1">
      <c r="B42" s="2"/>
      <c r="C42" s="2"/>
      <c r="D42" s="2"/>
    </row>
    <row r="43" spans="2:4" s="3" customFormat="1" ht="33" customHeight="1">
      <c r="B43" s="2"/>
      <c r="C43" s="2"/>
      <c r="D43" s="2"/>
    </row>
    <row r="44" spans="2:7" s="3" customFormat="1" ht="64.5" customHeight="1">
      <c r="B44" s="8"/>
      <c r="C44" s="8"/>
      <c r="D44" s="8"/>
      <c r="E44" s="8"/>
      <c r="F44" s="2"/>
      <c r="G44" s="7"/>
    </row>
    <row r="45" spans="2:5" s="2" customFormat="1" ht="24" customHeight="1">
      <c r="B45" s="8"/>
      <c r="C45" s="8"/>
      <c r="D45" s="8"/>
      <c r="E45" s="8"/>
    </row>
    <row r="46" spans="2:7" s="7" customFormat="1" ht="24" customHeight="1">
      <c r="B46" s="8"/>
      <c r="C46" s="8"/>
      <c r="D46" s="8"/>
      <c r="E46" s="8"/>
      <c r="F46" s="2"/>
      <c r="G46" s="2"/>
    </row>
    <row r="47" spans="2:7" s="7" customFormat="1" ht="24" customHeight="1">
      <c r="B47" s="8"/>
      <c r="C47" s="8"/>
      <c r="D47" s="8"/>
      <c r="E47" s="8"/>
      <c r="F47" s="2"/>
      <c r="G47" s="2"/>
    </row>
    <row r="48" spans="2:7" s="7" customFormat="1" ht="29.25" customHeight="1">
      <c r="B48" s="8"/>
      <c r="C48" s="8"/>
      <c r="D48" s="8"/>
      <c r="E48" s="8"/>
      <c r="F48" s="2"/>
      <c r="G48" s="2"/>
    </row>
    <row r="49" spans="2:7" s="7" customFormat="1" ht="24.75" customHeight="1">
      <c r="B49" s="8"/>
      <c r="C49" s="8"/>
      <c r="D49" s="8"/>
      <c r="E49" s="8"/>
      <c r="F49" s="3"/>
      <c r="G49" s="3"/>
    </row>
    <row r="50" spans="6:7" ht="16.5" customHeight="1">
      <c r="F50" s="3"/>
      <c r="G50" s="3"/>
    </row>
    <row r="51" spans="6:7" ht="24.75" customHeight="1">
      <c r="F51" s="3"/>
      <c r="G51" s="3"/>
    </row>
    <row r="52" spans="6:7" ht="24.75" customHeight="1">
      <c r="F52" s="2"/>
      <c r="G52" s="2"/>
    </row>
    <row r="53" spans="6:7" ht="24.75" customHeight="1">
      <c r="F53" s="2"/>
      <c r="G53" s="2"/>
    </row>
    <row r="54" spans="6:7" ht="24.75" customHeight="1">
      <c r="F54" s="2"/>
      <c r="G54" s="2"/>
    </row>
    <row r="55" spans="6:7" ht="24.75" customHeight="1">
      <c r="F55" s="2"/>
      <c r="G55" s="2"/>
    </row>
    <row r="56" spans="6:7" ht="24.75" customHeight="1">
      <c r="F56" s="2"/>
      <c r="G56" s="2"/>
    </row>
    <row r="57" spans="6:7" ht="12.75">
      <c r="F57" s="2"/>
      <c r="G57" s="2"/>
    </row>
    <row r="61" spans="2:7" ht="12.75">
      <c r="B61" s="7"/>
      <c r="C61" s="7"/>
      <c r="D61" s="7"/>
      <c r="E61" s="7"/>
      <c r="F61" s="7"/>
      <c r="G61" s="7"/>
    </row>
  </sheetData>
  <sheetProtection password="EAD6" sheet="1" objects="1" scenarios="1"/>
  <mergeCells count="18">
    <mergeCell ref="H13:I13"/>
    <mergeCell ref="B2:C2"/>
    <mergeCell ref="D2:F2"/>
    <mergeCell ref="B3:C3"/>
    <mergeCell ref="D3:F3"/>
    <mergeCell ref="B10:I10"/>
    <mergeCell ref="B4:C4"/>
    <mergeCell ref="D4:F4"/>
    <mergeCell ref="B27:C29"/>
    <mergeCell ref="D27:D29"/>
    <mergeCell ref="E27:E29"/>
    <mergeCell ref="F27:F29"/>
    <mergeCell ref="G27:G29"/>
    <mergeCell ref="B13:C14"/>
    <mergeCell ref="D13:D14"/>
    <mergeCell ref="E13:E14"/>
    <mergeCell ref="F13:F14"/>
    <mergeCell ref="G13:G14"/>
  </mergeCells>
  <dataValidations count="1">
    <dataValidation type="decimal" operator="greaterThanOrEqual" allowBlank="1" showInputMessage="1" showErrorMessage="1" error="Veuillez saisir un nombre." sqref="C8:H8">
      <formula1>0</formula1>
    </dataValidation>
  </dataValidations>
  <printOptions horizontalCentered="1" verticalCentered="1"/>
  <pageMargins left="0.1968503937007874" right="0.1968503937007874" top="0.1968503937007874" bottom="0.1968503937007874"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Feuil1">
    <tabColor rgb="FF92D050"/>
  </sheetPr>
  <dimension ref="A1:X148"/>
  <sheetViews>
    <sheetView showGridLines="0" tabSelected="1" zoomScalePageLayoutView="0" workbookViewId="0" topLeftCell="A1">
      <selection activeCell="B2" sqref="B2:L2"/>
    </sheetView>
  </sheetViews>
  <sheetFormatPr defaultColWidth="11.421875" defaultRowHeight="15"/>
  <cols>
    <col min="1" max="1" width="2.140625" style="0" customWidth="1"/>
    <col min="2" max="2" width="4.421875" style="17" customWidth="1"/>
    <col min="8" max="8" width="16.57421875" style="0" customWidth="1"/>
    <col min="12" max="12" width="45.7109375" style="0" customWidth="1"/>
    <col min="13" max="13" width="2.8515625" style="0" customWidth="1"/>
  </cols>
  <sheetData>
    <row r="1" spans="1:13" s="17" customFormat="1" ht="15">
      <c r="A1" s="622"/>
      <c r="B1" s="724" t="s">
        <v>291</v>
      </c>
      <c r="C1" s="592"/>
      <c r="D1" s="592"/>
      <c r="E1" s="592"/>
      <c r="F1" s="592"/>
      <c r="G1" s="592"/>
      <c r="H1" s="592"/>
      <c r="I1" s="592"/>
      <c r="J1" s="592"/>
      <c r="K1" s="592"/>
      <c r="L1" s="592"/>
      <c r="M1" s="593"/>
    </row>
    <row r="2" spans="1:24" s="17" customFormat="1" ht="15.75" customHeight="1">
      <c r="A2" s="624"/>
      <c r="B2" s="731" t="s">
        <v>219</v>
      </c>
      <c r="C2" s="731"/>
      <c r="D2" s="731"/>
      <c r="E2" s="731"/>
      <c r="F2" s="731"/>
      <c r="G2" s="731"/>
      <c r="H2" s="731"/>
      <c r="I2" s="731"/>
      <c r="J2" s="731"/>
      <c r="K2" s="731"/>
      <c r="L2" s="731"/>
      <c r="M2" s="594"/>
      <c r="W2" s="595"/>
      <c r="X2" s="623"/>
    </row>
    <row r="3" spans="1:13" s="17" customFormat="1" ht="15">
      <c r="A3" s="624"/>
      <c r="B3" s="595"/>
      <c r="C3" s="595"/>
      <c r="D3" s="595"/>
      <c r="E3" s="595"/>
      <c r="F3" s="595"/>
      <c r="G3" s="595"/>
      <c r="H3" s="595"/>
      <c r="I3" s="595"/>
      <c r="J3" s="595"/>
      <c r="K3" s="595"/>
      <c r="L3" s="595"/>
      <c r="M3" s="623"/>
    </row>
    <row r="4" spans="1:13" s="17" customFormat="1" ht="27" customHeight="1">
      <c r="A4" s="624"/>
      <c r="B4" s="728" t="s">
        <v>220</v>
      </c>
      <c r="C4" s="728"/>
      <c r="D4" s="728"/>
      <c r="E4" s="728"/>
      <c r="F4" s="728"/>
      <c r="G4" s="728"/>
      <c r="H4" s="728"/>
      <c r="I4" s="728"/>
      <c r="J4" s="728"/>
      <c r="K4" s="728"/>
      <c r="L4" s="728"/>
      <c r="M4" s="623"/>
    </row>
    <row r="5" spans="1:13" s="17" customFormat="1" ht="15">
      <c r="A5" s="624"/>
      <c r="B5" s="595"/>
      <c r="C5" s="595"/>
      <c r="D5" s="595"/>
      <c r="E5" s="595"/>
      <c r="F5" s="595"/>
      <c r="G5" s="595"/>
      <c r="H5" s="595"/>
      <c r="I5" s="595"/>
      <c r="J5" s="595"/>
      <c r="K5" s="595"/>
      <c r="L5" s="595"/>
      <c r="M5" s="623"/>
    </row>
    <row r="6" spans="1:13" s="17" customFormat="1" ht="15" customHeight="1">
      <c r="A6" s="624"/>
      <c r="B6" s="729" t="s">
        <v>221</v>
      </c>
      <c r="C6" s="729"/>
      <c r="D6" s="729"/>
      <c r="E6" s="729"/>
      <c r="F6" s="729"/>
      <c r="G6" s="729"/>
      <c r="H6" s="729"/>
      <c r="I6" s="729"/>
      <c r="J6" s="729"/>
      <c r="K6" s="729"/>
      <c r="L6" s="595"/>
      <c r="M6" s="623"/>
    </row>
    <row r="7" spans="1:13" s="17" customFormat="1" ht="15">
      <c r="A7" s="624"/>
      <c r="B7" s="729" t="s">
        <v>222</v>
      </c>
      <c r="C7" s="729"/>
      <c r="D7" s="729"/>
      <c r="E7" s="729"/>
      <c r="F7" s="729"/>
      <c r="G7" s="729"/>
      <c r="H7" s="729"/>
      <c r="I7" s="729"/>
      <c r="J7" s="729"/>
      <c r="K7" s="729"/>
      <c r="L7" s="595"/>
      <c r="M7" s="623"/>
    </row>
    <row r="8" spans="1:13" s="17" customFormat="1" ht="15" customHeight="1">
      <c r="A8" s="624"/>
      <c r="B8" s="729"/>
      <c r="C8" s="729"/>
      <c r="D8" s="729"/>
      <c r="E8" s="729"/>
      <c r="F8" s="729"/>
      <c r="G8" s="729"/>
      <c r="H8" s="729"/>
      <c r="I8" s="729"/>
      <c r="J8" s="729"/>
      <c r="K8" s="729"/>
      <c r="L8" s="595"/>
      <c r="M8" s="623"/>
    </row>
    <row r="9" spans="1:13" s="17" customFormat="1" ht="27" customHeight="1">
      <c r="A9" s="624"/>
      <c r="B9" s="727" t="s">
        <v>281</v>
      </c>
      <c r="C9" s="727"/>
      <c r="D9" s="727"/>
      <c r="E9" s="727"/>
      <c r="F9" s="727"/>
      <c r="G9" s="727"/>
      <c r="H9" s="727"/>
      <c r="I9" s="727"/>
      <c r="J9" s="727"/>
      <c r="K9" s="727"/>
      <c r="L9" s="727"/>
      <c r="M9" s="623"/>
    </row>
    <row r="10" spans="1:13" s="17" customFormat="1" ht="34.5" customHeight="1">
      <c r="A10" s="624"/>
      <c r="B10" s="727" t="s">
        <v>280</v>
      </c>
      <c r="C10" s="727"/>
      <c r="D10" s="727"/>
      <c r="E10" s="727"/>
      <c r="F10" s="727"/>
      <c r="G10" s="727"/>
      <c r="H10" s="727"/>
      <c r="I10" s="727"/>
      <c r="J10" s="727"/>
      <c r="K10" s="727"/>
      <c r="L10" s="727"/>
      <c r="M10" s="623"/>
    </row>
    <row r="11" spans="1:13" s="17" customFormat="1" ht="15">
      <c r="A11" s="624"/>
      <c r="B11" s="596"/>
      <c r="C11" s="596"/>
      <c r="D11" s="596"/>
      <c r="E11" s="596"/>
      <c r="F11" s="596"/>
      <c r="G11" s="596"/>
      <c r="H11" s="596"/>
      <c r="I11" s="596"/>
      <c r="J11" s="596"/>
      <c r="K11" s="596"/>
      <c r="L11" s="595"/>
      <c r="M11" s="623"/>
    </row>
    <row r="12" spans="1:13" s="17" customFormat="1" ht="15">
      <c r="A12" s="597"/>
      <c r="B12" s="743" t="s">
        <v>223</v>
      </c>
      <c r="C12" s="743"/>
      <c r="D12" s="743"/>
      <c r="E12" s="743"/>
      <c r="F12" s="743"/>
      <c r="G12" s="743"/>
      <c r="H12" s="743"/>
      <c r="I12" s="743"/>
      <c r="J12" s="598"/>
      <c r="K12" s="598"/>
      <c r="L12" s="605"/>
      <c r="M12" s="623"/>
    </row>
    <row r="13" spans="1:13" s="17" customFormat="1" ht="15">
      <c r="A13" s="597"/>
      <c r="B13" s="599"/>
      <c r="C13" s="598"/>
      <c r="D13" s="598"/>
      <c r="E13" s="598"/>
      <c r="F13" s="598"/>
      <c r="G13" s="598"/>
      <c r="H13" s="598"/>
      <c r="I13" s="598"/>
      <c r="J13" s="598"/>
      <c r="K13" s="600"/>
      <c r="L13" s="605"/>
      <c r="M13" s="623"/>
    </row>
    <row r="14" spans="1:13" s="17" customFormat="1" ht="15">
      <c r="A14" s="597"/>
      <c r="B14" s="601" t="s">
        <v>224</v>
      </c>
      <c r="C14" s="602"/>
      <c r="D14" s="602"/>
      <c r="E14" s="603"/>
      <c r="F14" s="603"/>
      <c r="G14" s="603"/>
      <c r="H14" s="603"/>
      <c r="I14" s="603"/>
      <c r="J14" s="603"/>
      <c r="K14" s="604"/>
      <c r="L14" s="605"/>
      <c r="M14" s="623"/>
    </row>
    <row r="15" spans="1:13" s="17" customFormat="1" ht="15" customHeight="1">
      <c r="A15" s="597"/>
      <c r="B15" s="739" t="s">
        <v>225</v>
      </c>
      <c r="C15" s="739"/>
      <c r="D15" s="739"/>
      <c r="E15" s="739"/>
      <c r="F15" s="739"/>
      <c r="G15" s="739"/>
      <c r="H15" s="739"/>
      <c r="I15" s="739"/>
      <c r="J15" s="739"/>
      <c r="K15" s="739"/>
      <c r="L15" s="739"/>
      <c r="M15" s="623"/>
    </row>
    <row r="16" spans="1:13" s="17" customFormat="1" ht="15" customHeight="1">
      <c r="A16" s="597"/>
      <c r="B16" s="740" t="s">
        <v>226</v>
      </c>
      <c r="C16" s="740"/>
      <c r="D16" s="740"/>
      <c r="E16" s="740"/>
      <c r="F16" s="740"/>
      <c r="G16" s="740"/>
      <c r="H16" s="740"/>
      <c r="I16" s="740"/>
      <c r="J16" s="740"/>
      <c r="K16" s="740"/>
      <c r="L16" s="605"/>
      <c r="M16" s="623"/>
    </row>
    <row r="17" spans="1:13" s="17" customFormat="1" ht="25.5" customHeight="1">
      <c r="A17" s="597"/>
      <c r="B17" s="740" t="s">
        <v>227</v>
      </c>
      <c r="C17" s="740"/>
      <c r="D17" s="740"/>
      <c r="E17" s="740"/>
      <c r="F17" s="740"/>
      <c r="G17" s="740"/>
      <c r="H17" s="740"/>
      <c r="I17" s="740"/>
      <c r="J17" s="740"/>
      <c r="K17" s="740"/>
      <c r="L17" s="605"/>
      <c r="M17" s="623"/>
    </row>
    <row r="18" spans="1:13" s="17" customFormat="1" ht="15" customHeight="1">
      <c r="A18" s="597"/>
      <c r="B18" s="739" t="s">
        <v>228</v>
      </c>
      <c r="C18" s="739"/>
      <c r="D18" s="739"/>
      <c r="E18" s="739"/>
      <c r="F18" s="739"/>
      <c r="G18" s="739"/>
      <c r="H18" s="739"/>
      <c r="I18" s="739"/>
      <c r="J18" s="606"/>
      <c r="K18" s="606"/>
      <c r="L18" s="605"/>
      <c r="M18" s="623"/>
    </row>
    <row r="19" spans="1:13" s="17" customFormat="1" ht="15">
      <c r="A19" s="597"/>
      <c r="B19" s="607"/>
      <c r="C19" s="607"/>
      <c r="D19" s="607"/>
      <c r="E19" s="607"/>
      <c r="F19" s="607"/>
      <c r="G19" s="607"/>
      <c r="H19" s="607"/>
      <c r="I19" s="607"/>
      <c r="J19" s="606"/>
      <c r="K19" s="606"/>
      <c r="L19" s="605"/>
      <c r="M19" s="623"/>
    </row>
    <row r="20" spans="1:13" s="17" customFormat="1" ht="15">
      <c r="A20" s="597"/>
      <c r="B20" s="621" t="s">
        <v>229</v>
      </c>
      <c r="C20" s="607"/>
      <c r="D20" s="607"/>
      <c r="E20" s="607"/>
      <c r="F20" s="607"/>
      <c r="G20" s="607"/>
      <c r="H20" s="607"/>
      <c r="I20" s="607"/>
      <c r="J20" s="606"/>
      <c r="K20" s="606"/>
      <c r="L20" s="605"/>
      <c r="M20" s="623"/>
    </row>
    <row r="21" spans="1:13" s="17" customFormat="1" ht="25.5" customHeight="1">
      <c r="A21" s="597"/>
      <c r="B21" s="733" t="s">
        <v>258</v>
      </c>
      <c r="C21" s="730"/>
      <c r="D21" s="730"/>
      <c r="E21" s="730"/>
      <c r="F21" s="730"/>
      <c r="G21" s="730"/>
      <c r="H21" s="730"/>
      <c r="I21" s="730"/>
      <c r="J21" s="730"/>
      <c r="K21" s="730"/>
      <c r="L21" s="730"/>
      <c r="M21" s="623"/>
    </row>
    <row r="22" spans="1:13" s="17" customFormat="1" ht="25.5" customHeight="1">
      <c r="A22" s="597"/>
      <c r="B22" s="730" t="s">
        <v>259</v>
      </c>
      <c r="C22" s="730"/>
      <c r="D22" s="730"/>
      <c r="E22" s="730"/>
      <c r="F22" s="730"/>
      <c r="G22" s="730"/>
      <c r="H22" s="730"/>
      <c r="I22" s="730"/>
      <c r="J22" s="730"/>
      <c r="K22" s="730"/>
      <c r="L22" s="730"/>
      <c r="M22" s="623"/>
    </row>
    <row r="23" spans="1:13" s="17" customFormat="1" ht="15">
      <c r="A23" s="597"/>
      <c r="B23" s="608"/>
      <c r="C23" s="608"/>
      <c r="D23" s="608"/>
      <c r="E23" s="608"/>
      <c r="F23" s="608"/>
      <c r="G23" s="608"/>
      <c r="H23" s="608"/>
      <c r="I23" s="608"/>
      <c r="J23" s="608"/>
      <c r="K23" s="608"/>
      <c r="L23" s="608"/>
      <c r="M23" s="623"/>
    </row>
    <row r="24" spans="1:13" s="17" customFormat="1" ht="25.5" customHeight="1">
      <c r="A24" s="597"/>
      <c r="B24" s="730" t="s">
        <v>230</v>
      </c>
      <c r="C24" s="730"/>
      <c r="D24" s="730"/>
      <c r="E24" s="730"/>
      <c r="F24" s="730"/>
      <c r="G24" s="730"/>
      <c r="H24" s="730"/>
      <c r="I24" s="730"/>
      <c r="J24" s="730"/>
      <c r="K24" s="730"/>
      <c r="L24" s="605"/>
      <c r="M24" s="623"/>
    </row>
    <row r="25" spans="1:13" s="17" customFormat="1" ht="15">
      <c r="A25" s="597"/>
      <c r="B25" s="609"/>
      <c r="C25" s="609"/>
      <c r="D25" s="609"/>
      <c r="E25" s="609"/>
      <c r="F25" s="609"/>
      <c r="G25" s="609"/>
      <c r="H25" s="609"/>
      <c r="I25" s="609"/>
      <c r="J25" s="604"/>
      <c r="K25" s="598"/>
      <c r="L25" s="605"/>
      <c r="M25" s="623"/>
    </row>
    <row r="26" spans="1:13" s="17" customFormat="1" ht="15">
      <c r="A26" s="624"/>
      <c r="B26" s="610" t="s">
        <v>231</v>
      </c>
      <c r="C26" s="611"/>
      <c r="D26" s="611"/>
      <c r="E26" s="611"/>
      <c r="F26" s="611"/>
      <c r="G26" s="598"/>
      <c r="H26" s="598"/>
      <c r="I26" s="598"/>
      <c r="J26" s="598"/>
      <c r="K26" s="598"/>
      <c r="L26" s="595"/>
      <c r="M26" s="623"/>
    </row>
    <row r="27" spans="1:13" s="17" customFormat="1" ht="15">
      <c r="A27" s="624"/>
      <c r="B27" s="599"/>
      <c r="C27" s="598"/>
      <c r="D27" s="598"/>
      <c r="E27" s="598"/>
      <c r="F27" s="598"/>
      <c r="G27" s="598"/>
      <c r="H27" s="598"/>
      <c r="I27" s="598"/>
      <c r="J27" s="598"/>
      <c r="K27" s="598"/>
      <c r="L27" s="595"/>
      <c r="M27" s="623"/>
    </row>
    <row r="28" spans="1:13" s="17" customFormat="1" ht="27.75" customHeight="1">
      <c r="A28" s="624"/>
      <c r="B28" s="727" t="s">
        <v>232</v>
      </c>
      <c r="C28" s="727"/>
      <c r="D28" s="727"/>
      <c r="E28" s="727"/>
      <c r="F28" s="727"/>
      <c r="G28" s="727"/>
      <c r="H28" s="727"/>
      <c r="I28" s="727"/>
      <c r="J28" s="727"/>
      <c r="K28" s="727"/>
      <c r="L28" s="727"/>
      <c r="M28" s="623"/>
    </row>
    <row r="29" spans="1:13" s="17" customFormat="1" ht="15">
      <c r="A29" s="624"/>
      <c r="B29" s="727"/>
      <c r="C29" s="727"/>
      <c r="D29" s="727"/>
      <c r="E29" s="727"/>
      <c r="F29" s="727"/>
      <c r="G29" s="727"/>
      <c r="H29" s="727"/>
      <c r="I29" s="727"/>
      <c r="J29" s="727"/>
      <c r="K29" s="727"/>
      <c r="L29" s="595"/>
      <c r="M29" s="623"/>
    </row>
    <row r="30" spans="1:13" s="17" customFormat="1" ht="15">
      <c r="A30" s="624"/>
      <c r="B30" s="612" t="s">
        <v>260</v>
      </c>
      <c r="C30" s="598"/>
      <c r="D30" s="598"/>
      <c r="E30" s="598"/>
      <c r="F30" s="598"/>
      <c r="G30" s="598"/>
      <c r="H30" s="598"/>
      <c r="I30" s="598"/>
      <c r="J30" s="598"/>
      <c r="K30" s="598"/>
      <c r="L30" s="595"/>
      <c r="M30" s="623"/>
    </row>
    <row r="31" spans="1:13" s="17" customFormat="1" ht="27.75" customHeight="1">
      <c r="A31" s="624"/>
      <c r="B31" s="727" t="s">
        <v>233</v>
      </c>
      <c r="C31" s="727"/>
      <c r="D31" s="727"/>
      <c r="E31" s="727"/>
      <c r="F31" s="727"/>
      <c r="G31" s="727"/>
      <c r="H31" s="727"/>
      <c r="I31" s="727"/>
      <c r="J31" s="727"/>
      <c r="K31" s="727"/>
      <c r="L31" s="727"/>
      <c r="M31" s="623"/>
    </row>
    <row r="32" spans="1:13" s="17" customFormat="1" ht="15">
      <c r="A32" s="624"/>
      <c r="B32" s="727" t="s">
        <v>234</v>
      </c>
      <c r="C32" s="727"/>
      <c r="D32" s="727"/>
      <c r="E32" s="727"/>
      <c r="F32" s="727"/>
      <c r="G32" s="727"/>
      <c r="H32" s="727"/>
      <c r="I32" s="727"/>
      <c r="J32" s="727"/>
      <c r="K32" s="727"/>
      <c r="L32" s="595"/>
      <c r="M32" s="623"/>
    </row>
    <row r="33" spans="1:13" s="17" customFormat="1" ht="15">
      <c r="A33" s="624"/>
      <c r="B33" s="727" t="s">
        <v>235</v>
      </c>
      <c r="C33" s="727"/>
      <c r="D33" s="727"/>
      <c r="E33" s="727"/>
      <c r="F33" s="727"/>
      <c r="G33" s="727"/>
      <c r="H33" s="727"/>
      <c r="I33" s="727"/>
      <c r="J33" s="727"/>
      <c r="K33" s="727"/>
      <c r="L33" s="727"/>
      <c r="M33" s="623"/>
    </row>
    <row r="34" spans="1:13" s="17" customFormat="1" ht="15">
      <c r="A34" s="624"/>
      <c r="B34" s="612" t="s">
        <v>236</v>
      </c>
      <c r="C34" s="612"/>
      <c r="D34" s="612"/>
      <c r="E34" s="612"/>
      <c r="F34" s="612"/>
      <c r="G34" s="612"/>
      <c r="H34" s="612"/>
      <c r="I34" s="612"/>
      <c r="J34" s="612"/>
      <c r="K34" s="612"/>
      <c r="L34" s="595"/>
      <c r="M34" s="623"/>
    </row>
    <row r="35" spans="1:13" s="17" customFormat="1" ht="15">
      <c r="A35" s="624"/>
      <c r="B35" s="613" t="s">
        <v>237</v>
      </c>
      <c r="C35" s="612"/>
      <c r="D35" s="612"/>
      <c r="E35" s="612"/>
      <c r="F35" s="612"/>
      <c r="G35" s="612"/>
      <c r="H35" s="612"/>
      <c r="I35" s="612"/>
      <c r="J35" s="612"/>
      <c r="K35" s="612"/>
      <c r="L35" s="595"/>
      <c r="M35" s="623"/>
    </row>
    <row r="36" spans="1:13" s="17" customFormat="1" ht="15.75">
      <c r="A36" s="624"/>
      <c r="B36" s="613" t="s">
        <v>238</v>
      </c>
      <c r="C36" s="612"/>
      <c r="D36" s="612"/>
      <c r="E36" s="612"/>
      <c r="F36" s="612"/>
      <c r="G36" s="612"/>
      <c r="H36" s="612"/>
      <c r="I36" s="612"/>
      <c r="J36" s="612"/>
      <c r="K36" s="612"/>
      <c r="L36" s="595"/>
      <c r="M36" s="623"/>
    </row>
    <row r="37" spans="1:13" s="17" customFormat="1" ht="15" customHeight="1">
      <c r="A37" s="624"/>
      <c r="B37" s="725" t="s">
        <v>239</v>
      </c>
      <c r="C37" s="725"/>
      <c r="D37" s="725"/>
      <c r="E37" s="725"/>
      <c r="F37" s="725"/>
      <c r="G37" s="725"/>
      <c r="H37" s="725"/>
      <c r="I37" s="725"/>
      <c r="J37" s="725"/>
      <c r="K37" s="725"/>
      <c r="L37" s="595"/>
      <c r="M37" s="623"/>
    </row>
    <row r="38" spans="1:13" s="17" customFormat="1" ht="15">
      <c r="A38" s="624"/>
      <c r="B38" s="612" t="s">
        <v>240</v>
      </c>
      <c r="C38" s="612"/>
      <c r="D38" s="612"/>
      <c r="E38" s="612"/>
      <c r="F38" s="612"/>
      <c r="G38" s="612"/>
      <c r="H38" s="612"/>
      <c r="I38" s="612"/>
      <c r="J38" s="612"/>
      <c r="K38" s="612"/>
      <c r="L38" s="595"/>
      <c r="M38" s="623"/>
    </row>
    <row r="39" spans="1:13" s="17" customFormat="1" ht="15">
      <c r="A39" s="624"/>
      <c r="B39" s="613" t="s">
        <v>241</v>
      </c>
      <c r="C39" s="612"/>
      <c r="D39" s="612"/>
      <c r="E39" s="612"/>
      <c r="F39" s="612"/>
      <c r="G39" s="612"/>
      <c r="H39" s="612"/>
      <c r="I39" s="612"/>
      <c r="J39" s="612"/>
      <c r="K39" s="612"/>
      <c r="L39" s="595"/>
      <c r="M39" s="623"/>
    </row>
    <row r="40" spans="1:13" s="17" customFormat="1" ht="15.75">
      <c r="A40" s="624"/>
      <c r="B40" s="613" t="s">
        <v>238</v>
      </c>
      <c r="C40" s="612"/>
      <c r="D40" s="612"/>
      <c r="E40" s="612"/>
      <c r="F40" s="612"/>
      <c r="G40" s="612"/>
      <c r="H40" s="612"/>
      <c r="I40" s="612"/>
      <c r="J40" s="612"/>
      <c r="K40" s="612"/>
      <c r="L40" s="595"/>
      <c r="M40" s="623"/>
    </row>
    <row r="41" spans="1:13" s="17" customFormat="1" ht="15">
      <c r="A41" s="624"/>
      <c r="B41" s="613" t="s">
        <v>242</v>
      </c>
      <c r="C41" s="612"/>
      <c r="D41" s="612"/>
      <c r="E41" s="612"/>
      <c r="F41" s="612"/>
      <c r="G41" s="612"/>
      <c r="H41" s="612"/>
      <c r="I41" s="612"/>
      <c r="J41" s="612"/>
      <c r="K41" s="612"/>
      <c r="L41" s="595"/>
      <c r="M41" s="623"/>
    </row>
    <row r="42" spans="1:13" s="17" customFormat="1" ht="15">
      <c r="A42" s="624"/>
      <c r="B42" s="612" t="s">
        <v>243</v>
      </c>
      <c r="C42" s="612"/>
      <c r="D42" s="612"/>
      <c r="E42" s="612"/>
      <c r="F42" s="612"/>
      <c r="G42" s="612"/>
      <c r="H42" s="612"/>
      <c r="I42" s="612"/>
      <c r="J42" s="612"/>
      <c r="K42" s="612"/>
      <c r="L42" s="595"/>
      <c r="M42" s="623"/>
    </row>
    <row r="43" spans="1:13" s="17" customFormat="1" ht="15">
      <c r="A43" s="624"/>
      <c r="B43" s="612"/>
      <c r="C43" s="612"/>
      <c r="D43" s="612"/>
      <c r="E43" s="612"/>
      <c r="F43" s="612"/>
      <c r="G43" s="612"/>
      <c r="H43" s="612"/>
      <c r="I43" s="612"/>
      <c r="J43" s="612"/>
      <c r="K43" s="612"/>
      <c r="L43" s="595"/>
      <c r="M43" s="623"/>
    </row>
    <row r="44" spans="1:13" s="17" customFormat="1" ht="15">
      <c r="A44" s="624"/>
      <c r="B44" s="614" t="s">
        <v>244</v>
      </c>
      <c r="C44" s="612"/>
      <c r="D44" s="612"/>
      <c r="E44" s="612"/>
      <c r="F44" s="612"/>
      <c r="G44" s="612"/>
      <c r="H44" s="612"/>
      <c r="I44" s="612"/>
      <c r="J44" s="612"/>
      <c r="K44" s="612"/>
      <c r="L44" s="595"/>
      <c r="M44" s="623"/>
    </row>
    <row r="45" spans="1:13" s="17" customFormat="1" ht="25.5" customHeight="1">
      <c r="A45" s="624"/>
      <c r="B45" s="726" t="s">
        <v>245</v>
      </c>
      <c r="C45" s="726"/>
      <c r="D45" s="726"/>
      <c r="E45" s="726"/>
      <c r="F45" s="726"/>
      <c r="G45" s="726"/>
      <c r="H45" s="726"/>
      <c r="I45" s="726"/>
      <c r="J45" s="726"/>
      <c r="K45" s="726"/>
      <c r="L45" s="595"/>
      <c r="M45" s="623"/>
    </row>
    <row r="46" spans="1:13" s="17" customFormat="1" ht="15" customHeight="1">
      <c r="A46" s="624"/>
      <c r="B46" s="730" t="s">
        <v>246</v>
      </c>
      <c r="C46" s="730"/>
      <c r="D46" s="730"/>
      <c r="E46" s="730"/>
      <c r="F46" s="730"/>
      <c r="G46" s="730"/>
      <c r="H46" s="730"/>
      <c r="I46" s="730"/>
      <c r="J46" s="730"/>
      <c r="K46" s="730"/>
      <c r="L46" s="595"/>
      <c r="M46" s="623"/>
    </row>
    <row r="47" spans="1:13" s="17" customFormat="1" ht="15" customHeight="1">
      <c r="A47" s="624"/>
      <c r="B47" s="730" t="s">
        <v>247</v>
      </c>
      <c r="C47" s="730"/>
      <c r="D47" s="730"/>
      <c r="E47" s="730"/>
      <c r="F47" s="730"/>
      <c r="G47" s="730"/>
      <c r="H47" s="730"/>
      <c r="I47" s="730"/>
      <c r="J47" s="730"/>
      <c r="K47" s="730"/>
      <c r="L47" s="595"/>
      <c r="M47" s="623"/>
    </row>
    <row r="48" spans="1:13" s="17" customFormat="1" ht="25.5" customHeight="1">
      <c r="A48" s="624"/>
      <c r="B48" s="730" t="s">
        <v>248</v>
      </c>
      <c r="C48" s="730"/>
      <c r="D48" s="730"/>
      <c r="E48" s="730"/>
      <c r="F48" s="730"/>
      <c r="G48" s="730"/>
      <c r="H48" s="730"/>
      <c r="I48" s="730"/>
      <c r="J48" s="730"/>
      <c r="K48" s="730"/>
      <c r="L48" s="595"/>
      <c r="M48" s="623"/>
    </row>
    <row r="49" spans="1:13" s="17" customFormat="1" ht="25.5" customHeight="1">
      <c r="A49" s="624"/>
      <c r="B49" s="733" t="s">
        <v>263</v>
      </c>
      <c r="C49" s="730"/>
      <c r="D49" s="730"/>
      <c r="E49" s="730"/>
      <c r="F49" s="730"/>
      <c r="G49" s="730"/>
      <c r="H49" s="730"/>
      <c r="I49" s="730"/>
      <c r="J49" s="730"/>
      <c r="K49" s="730"/>
      <c r="L49" s="595"/>
      <c r="M49" s="623"/>
    </row>
    <row r="50" spans="1:13" s="17" customFormat="1" ht="15">
      <c r="A50" s="624"/>
      <c r="B50" s="612"/>
      <c r="C50" s="612"/>
      <c r="D50" s="612"/>
      <c r="E50" s="612"/>
      <c r="F50" s="612"/>
      <c r="G50" s="612"/>
      <c r="H50" s="612"/>
      <c r="I50" s="612"/>
      <c r="J50" s="612"/>
      <c r="K50" s="612"/>
      <c r="L50" s="595"/>
      <c r="M50" s="623"/>
    </row>
    <row r="51" spans="1:13" s="17" customFormat="1" ht="15">
      <c r="A51" s="624"/>
      <c r="B51" s="610" t="s">
        <v>249</v>
      </c>
      <c r="C51" s="610"/>
      <c r="D51" s="610"/>
      <c r="E51" s="610"/>
      <c r="F51" s="610"/>
      <c r="G51" s="598"/>
      <c r="H51" s="598"/>
      <c r="I51" s="598"/>
      <c r="J51" s="598"/>
      <c r="K51" s="598"/>
      <c r="L51" s="595"/>
      <c r="M51" s="623"/>
    </row>
    <row r="52" spans="1:13" s="17" customFormat="1" ht="29.25" customHeight="1">
      <c r="A52" s="625"/>
      <c r="B52" s="738" t="s">
        <v>286</v>
      </c>
      <c r="C52" s="738"/>
      <c r="D52" s="738"/>
      <c r="E52" s="738"/>
      <c r="F52" s="738"/>
      <c r="G52" s="738"/>
      <c r="H52" s="738"/>
      <c r="I52" s="738"/>
      <c r="J52" s="738"/>
      <c r="K52" s="738"/>
      <c r="L52" s="738"/>
      <c r="M52" s="623"/>
    </row>
    <row r="53" spans="1:13" s="17" customFormat="1" ht="15">
      <c r="A53" s="615"/>
      <c r="B53" s="616" t="s">
        <v>250</v>
      </c>
      <c r="C53" s="598"/>
      <c r="D53" s="616"/>
      <c r="E53" s="616"/>
      <c r="F53" s="616"/>
      <c r="G53" s="616"/>
      <c r="H53" s="616"/>
      <c r="I53" s="616"/>
      <c r="J53" s="616"/>
      <c r="K53" s="616"/>
      <c r="L53" s="616"/>
      <c r="M53" s="623"/>
    </row>
    <row r="54" spans="1:13" s="17" customFormat="1" ht="15">
      <c r="A54" s="624"/>
      <c r="B54" s="617" t="s">
        <v>251</v>
      </c>
      <c r="C54" s="616"/>
      <c r="D54" s="616"/>
      <c r="E54" s="598"/>
      <c r="F54" s="598"/>
      <c r="G54" s="598"/>
      <c r="H54" s="598"/>
      <c r="I54" s="598"/>
      <c r="J54" s="598"/>
      <c r="K54" s="598"/>
      <c r="L54" s="595"/>
      <c r="M54" s="623"/>
    </row>
    <row r="55" spans="1:13" s="17" customFormat="1" ht="27.75" customHeight="1">
      <c r="A55" s="624"/>
      <c r="B55" s="741" t="s">
        <v>269</v>
      </c>
      <c r="C55" s="741"/>
      <c r="D55" s="741"/>
      <c r="E55" s="741"/>
      <c r="F55" s="741"/>
      <c r="G55" s="741"/>
      <c r="H55" s="741"/>
      <c r="I55" s="741"/>
      <c r="J55" s="741"/>
      <c r="K55" s="741"/>
      <c r="L55" s="741"/>
      <c r="M55" s="623"/>
    </row>
    <row r="56" spans="1:13" s="17" customFormat="1" ht="15">
      <c r="A56" s="624"/>
      <c r="B56" s="617" t="s">
        <v>252</v>
      </c>
      <c r="C56" s="616"/>
      <c r="D56" s="616"/>
      <c r="E56" s="598"/>
      <c r="F56" s="598"/>
      <c r="G56" s="598"/>
      <c r="H56" s="598"/>
      <c r="I56" s="598"/>
      <c r="J56" s="598"/>
      <c r="K56" s="598"/>
      <c r="L56" s="595"/>
      <c r="M56" s="623"/>
    </row>
    <row r="57" spans="1:13" s="17" customFormat="1" ht="15">
      <c r="A57" s="624"/>
      <c r="B57" s="617" t="s">
        <v>287</v>
      </c>
      <c r="C57" s="616"/>
      <c r="D57" s="616"/>
      <c r="E57" s="598"/>
      <c r="F57" s="598"/>
      <c r="G57" s="598"/>
      <c r="H57" s="598"/>
      <c r="I57" s="598"/>
      <c r="J57" s="598"/>
      <c r="K57" s="598"/>
      <c r="L57" s="595"/>
      <c r="M57" s="623"/>
    </row>
    <row r="58" spans="1:13" s="17" customFormat="1" ht="15">
      <c r="A58" s="624"/>
      <c r="B58" s="617" t="s">
        <v>288</v>
      </c>
      <c r="C58" s="616"/>
      <c r="D58" s="616"/>
      <c r="E58" s="598"/>
      <c r="F58" s="598"/>
      <c r="G58" s="598"/>
      <c r="H58" s="598"/>
      <c r="I58" s="598"/>
      <c r="J58" s="598"/>
      <c r="K58" s="598"/>
      <c r="L58" s="595"/>
      <c r="M58" s="623"/>
    </row>
    <row r="59" spans="1:13" s="17" customFormat="1" ht="15">
      <c r="A59" s="624"/>
      <c r="B59" s="617" t="s">
        <v>283</v>
      </c>
      <c r="C59" s="616"/>
      <c r="D59" s="616"/>
      <c r="E59" s="598"/>
      <c r="F59" s="598"/>
      <c r="G59" s="598"/>
      <c r="H59" s="598"/>
      <c r="I59" s="598"/>
      <c r="J59" s="598"/>
      <c r="K59" s="598"/>
      <c r="L59" s="595"/>
      <c r="M59" s="623"/>
    </row>
    <row r="60" spans="1:13" s="17" customFormat="1" ht="25.5" customHeight="1">
      <c r="A60" s="615"/>
      <c r="B60" s="741" t="s">
        <v>270</v>
      </c>
      <c r="C60" s="741"/>
      <c r="D60" s="741"/>
      <c r="E60" s="741"/>
      <c r="F60" s="741"/>
      <c r="G60" s="741"/>
      <c r="H60" s="741"/>
      <c r="I60" s="741"/>
      <c r="J60" s="741"/>
      <c r="K60" s="741"/>
      <c r="L60" s="741"/>
      <c r="M60" s="623"/>
    </row>
    <row r="61" spans="1:13" s="17" customFormat="1" ht="15">
      <c r="A61" s="615"/>
      <c r="B61" s="616"/>
      <c r="C61" s="600"/>
      <c r="D61" s="600"/>
      <c r="E61" s="600"/>
      <c r="F61" s="600"/>
      <c r="G61" s="600"/>
      <c r="H61" s="600"/>
      <c r="I61" s="600"/>
      <c r="J61" s="600"/>
      <c r="K61" s="600"/>
      <c r="L61" s="600"/>
      <c r="M61" s="623"/>
    </row>
    <row r="62" spans="1:13" s="17" customFormat="1" ht="15">
      <c r="A62" s="624"/>
      <c r="B62" s="610" t="s">
        <v>253</v>
      </c>
      <c r="C62" s="610"/>
      <c r="D62" s="610"/>
      <c r="E62" s="610"/>
      <c r="F62" s="610"/>
      <c r="G62" s="598"/>
      <c r="H62" s="598"/>
      <c r="I62" s="598"/>
      <c r="J62" s="598"/>
      <c r="K62" s="598"/>
      <c r="L62" s="595"/>
      <c r="M62" s="623"/>
    </row>
    <row r="63" spans="1:13" s="17" customFormat="1" ht="15">
      <c r="A63" s="624"/>
      <c r="B63" s="598"/>
      <c r="C63" s="598"/>
      <c r="D63" s="598"/>
      <c r="E63" s="598"/>
      <c r="F63" s="598"/>
      <c r="G63" s="598"/>
      <c r="H63" s="598"/>
      <c r="I63" s="598"/>
      <c r="J63" s="598"/>
      <c r="K63" s="598"/>
      <c r="L63" s="595"/>
      <c r="M63" s="623"/>
    </row>
    <row r="64" spans="1:13" s="17" customFormat="1" ht="25.5" customHeight="1">
      <c r="A64" s="624"/>
      <c r="B64" s="735" t="s">
        <v>254</v>
      </c>
      <c r="C64" s="735"/>
      <c r="D64" s="735"/>
      <c r="E64" s="735"/>
      <c r="F64" s="735"/>
      <c r="G64" s="735"/>
      <c r="H64" s="735"/>
      <c r="I64" s="735"/>
      <c r="J64" s="735"/>
      <c r="K64" s="735"/>
      <c r="L64" s="735"/>
      <c r="M64" s="623"/>
    </row>
    <row r="65" spans="1:13" s="17" customFormat="1" ht="15">
      <c r="A65" s="624"/>
      <c r="B65" s="735"/>
      <c r="C65" s="735"/>
      <c r="D65" s="735"/>
      <c r="E65" s="735"/>
      <c r="F65" s="735"/>
      <c r="G65" s="735"/>
      <c r="H65" s="735"/>
      <c r="I65" s="735"/>
      <c r="J65" s="735"/>
      <c r="K65" s="735"/>
      <c r="L65" s="595"/>
      <c r="M65" s="623"/>
    </row>
    <row r="66" spans="1:13" s="17" customFormat="1" ht="15">
      <c r="A66" s="624"/>
      <c r="B66" s="618"/>
      <c r="C66" s="618"/>
      <c r="D66" s="618"/>
      <c r="E66" s="618"/>
      <c r="F66" s="618"/>
      <c r="G66" s="618"/>
      <c r="H66" s="618"/>
      <c r="I66" s="618"/>
      <c r="J66" s="618"/>
      <c r="K66" s="618"/>
      <c r="L66" s="595"/>
      <c r="M66" s="623"/>
    </row>
    <row r="67" spans="1:13" s="17" customFormat="1" ht="15" customHeight="1">
      <c r="A67" s="624"/>
      <c r="B67" s="734" t="s">
        <v>255</v>
      </c>
      <c r="C67" s="734"/>
      <c r="D67" s="734"/>
      <c r="E67" s="734"/>
      <c r="F67" s="734"/>
      <c r="G67" s="734"/>
      <c r="H67" s="734"/>
      <c r="I67" s="734"/>
      <c r="J67" s="734"/>
      <c r="K67" s="734"/>
      <c r="L67" s="734"/>
      <c r="M67" s="623"/>
    </row>
    <row r="68" spans="1:13" s="17" customFormat="1" ht="15" customHeight="1">
      <c r="A68" s="624"/>
      <c r="B68" s="734" t="s">
        <v>256</v>
      </c>
      <c r="C68" s="734"/>
      <c r="D68" s="734"/>
      <c r="E68" s="734"/>
      <c r="F68" s="734"/>
      <c r="G68" s="734"/>
      <c r="H68" s="734"/>
      <c r="I68" s="734"/>
      <c r="J68" s="734"/>
      <c r="K68" s="734"/>
      <c r="L68" s="734"/>
      <c r="M68" s="623"/>
    </row>
    <row r="69" spans="1:13" s="17" customFormat="1" ht="15">
      <c r="A69" s="624"/>
      <c r="B69" s="734"/>
      <c r="C69" s="734"/>
      <c r="D69" s="734"/>
      <c r="E69" s="734"/>
      <c r="F69" s="734"/>
      <c r="G69" s="734"/>
      <c r="H69" s="734"/>
      <c r="I69" s="734"/>
      <c r="J69" s="734"/>
      <c r="K69" s="734"/>
      <c r="L69" s="595"/>
      <c r="M69" s="623"/>
    </row>
    <row r="70" spans="1:13" s="17" customFormat="1" ht="15">
      <c r="A70" s="624"/>
      <c r="B70" s="619"/>
      <c r="C70" s="619"/>
      <c r="D70" s="619"/>
      <c r="E70" s="619"/>
      <c r="F70" s="619"/>
      <c r="G70" s="619"/>
      <c r="H70" s="619"/>
      <c r="I70" s="619"/>
      <c r="J70" s="619"/>
      <c r="K70" s="619"/>
      <c r="L70" s="595"/>
      <c r="M70" s="623"/>
    </row>
    <row r="71" spans="1:13" s="17" customFormat="1" ht="15.75" thickBot="1">
      <c r="A71" s="626"/>
      <c r="B71" s="620"/>
      <c r="C71" s="620"/>
      <c r="D71" s="620"/>
      <c r="E71" s="620"/>
      <c r="F71" s="620"/>
      <c r="G71" s="620"/>
      <c r="H71" s="620"/>
      <c r="I71" s="620"/>
      <c r="J71" s="620"/>
      <c r="K71" s="620"/>
      <c r="L71" s="620"/>
      <c r="M71" s="627"/>
    </row>
    <row r="72" s="17" customFormat="1" ht="15.75" thickBot="1"/>
    <row r="73" spans="1:13" s="128" customFormat="1" ht="15">
      <c r="A73" s="129"/>
      <c r="B73" s="130"/>
      <c r="C73" s="130"/>
      <c r="D73" s="130"/>
      <c r="E73" s="130"/>
      <c r="F73" s="130"/>
      <c r="G73" s="130"/>
      <c r="H73" s="130"/>
      <c r="I73" s="130"/>
      <c r="J73" s="130"/>
      <c r="K73" s="130"/>
      <c r="L73" s="130"/>
      <c r="M73" s="131"/>
    </row>
    <row r="74" spans="1:13" s="128" customFormat="1" ht="31.5" customHeight="1">
      <c r="A74" s="132"/>
      <c r="B74" s="744" t="s">
        <v>112</v>
      </c>
      <c r="C74" s="744"/>
      <c r="D74" s="744"/>
      <c r="E74" s="744"/>
      <c r="F74" s="744"/>
      <c r="G74" s="744"/>
      <c r="H74" s="744"/>
      <c r="I74" s="744"/>
      <c r="J74" s="744"/>
      <c r="K74" s="744"/>
      <c r="L74" s="744"/>
      <c r="M74" s="133"/>
    </row>
    <row r="75" spans="1:13" s="128" customFormat="1" ht="15">
      <c r="A75" s="132"/>
      <c r="B75" s="134"/>
      <c r="C75" s="134"/>
      <c r="D75" s="134"/>
      <c r="E75" s="134"/>
      <c r="F75" s="134"/>
      <c r="G75" s="134"/>
      <c r="H75" s="134"/>
      <c r="I75" s="134"/>
      <c r="J75" s="134"/>
      <c r="K75" s="134"/>
      <c r="L75" s="134"/>
      <c r="M75" s="133"/>
    </row>
    <row r="76" spans="1:13" s="17" customFormat="1" ht="15">
      <c r="A76" s="12"/>
      <c r="B76" s="381">
        <v>1</v>
      </c>
      <c r="C76" s="736" t="s">
        <v>113</v>
      </c>
      <c r="D76" s="736"/>
      <c r="E76" s="736"/>
      <c r="F76" s="736"/>
      <c r="G76" s="736"/>
      <c r="H76" s="736"/>
      <c r="I76" s="382"/>
      <c r="J76" s="382"/>
      <c r="K76" s="382"/>
      <c r="L76" s="382"/>
      <c r="M76" s="13"/>
    </row>
    <row r="77" spans="1:13" s="17" customFormat="1" ht="38.25" customHeight="1">
      <c r="A77" s="12"/>
      <c r="B77" s="383"/>
      <c r="C77" s="732" t="s">
        <v>285</v>
      </c>
      <c r="D77" s="732"/>
      <c r="E77" s="732"/>
      <c r="F77" s="732"/>
      <c r="G77" s="732"/>
      <c r="H77" s="732"/>
      <c r="I77" s="732"/>
      <c r="J77" s="732"/>
      <c r="K77" s="732"/>
      <c r="L77" s="732"/>
      <c r="M77" s="13"/>
    </row>
    <row r="78" spans="1:13" s="17" customFormat="1" ht="15">
      <c r="A78" s="12"/>
      <c r="B78" s="383"/>
      <c r="C78" s="15"/>
      <c r="D78" s="382"/>
      <c r="E78" s="382"/>
      <c r="F78" s="382"/>
      <c r="G78" s="382"/>
      <c r="H78" s="382"/>
      <c r="I78" s="382"/>
      <c r="J78" s="382"/>
      <c r="K78" s="382"/>
      <c r="L78" s="382"/>
      <c r="M78" s="13"/>
    </row>
    <row r="79" spans="1:13" s="17" customFormat="1" ht="15">
      <c r="A79" s="12"/>
      <c r="B79" s="381">
        <v>2</v>
      </c>
      <c r="C79" s="736" t="s">
        <v>114</v>
      </c>
      <c r="D79" s="736"/>
      <c r="E79" s="736"/>
      <c r="F79" s="736"/>
      <c r="G79" s="736"/>
      <c r="H79" s="736"/>
      <c r="I79" s="382"/>
      <c r="J79" s="382"/>
      <c r="K79" s="382"/>
      <c r="L79" s="382"/>
      <c r="M79" s="13"/>
    </row>
    <row r="80" spans="1:13" s="17" customFormat="1" ht="15" customHeight="1">
      <c r="A80" s="12"/>
      <c r="B80" s="383"/>
      <c r="C80" s="732" t="s">
        <v>115</v>
      </c>
      <c r="D80" s="732"/>
      <c r="E80" s="732"/>
      <c r="F80" s="732"/>
      <c r="G80" s="732"/>
      <c r="H80" s="732"/>
      <c r="I80" s="732"/>
      <c r="J80" s="732"/>
      <c r="K80" s="732"/>
      <c r="L80" s="732"/>
      <c r="M80" s="13"/>
    </row>
    <row r="81" spans="1:13" s="17" customFormat="1" ht="15">
      <c r="A81" s="12"/>
      <c r="B81" s="383"/>
      <c r="C81" s="382"/>
      <c r="D81" s="382"/>
      <c r="E81" s="382"/>
      <c r="F81" s="382"/>
      <c r="G81" s="382"/>
      <c r="H81" s="382"/>
      <c r="I81" s="382"/>
      <c r="J81" s="382"/>
      <c r="K81" s="382"/>
      <c r="L81" s="382"/>
      <c r="M81" s="13"/>
    </row>
    <row r="82" spans="1:13" s="17" customFormat="1" ht="15">
      <c r="A82" s="12"/>
      <c r="B82" s="381">
        <v>3</v>
      </c>
      <c r="C82" s="736" t="s">
        <v>116</v>
      </c>
      <c r="D82" s="736"/>
      <c r="E82" s="736"/>
      <c r="F82" s="736"/>
      <c r="G82" s="736"/>
      <c r="H82" s="736"/>
      <c r="I82" s="382"/>
      <c r="J82" s="382"/>
      <c r="K82" s="382"/>
      <c r="L82" s="382"/>
      <c r="M82" s="13"/>
    </row>
    <row r="83" spans="1:13" s="17" customFormat="1" ht="21.75" customHeight="1">
      <c r="A83" s="12"/>
      <c r="B83" s="383"/>
      <c r="C83" s="382"/>
      <c r="D83" s="383" t="s">
        <v>117</v>
      </c>
      <c r="E83" s="382"/>
      <c r="F83" s="382"/>
      <c r="G83" s="382"/>
      <c r="H83" s="382"/>
      <c r="I83" s="382"/>
      <c r="J83" s="382"/>
      <c r="K83" s="382"/>
      <c r="L83" s="382"/>
      <c r="M83" s="13"/>
    </row>
    <row r="84" spans="1:13" s="17" customFormat="1" ht="21.75" customHeight="1">
      <c r="A84" s="12"/>
      <c r="B84" s="383"/>
      <c r="C84" s="382"/>
      <c r="D84" s="383" t="s">
        <v>148</v>
      </c>
      <c r="E84" s="382"/>
      <c r="F84" s="382"/>
      <c r="G84" s="382"/>
      <c r="H84" s="382"/>
      <c r="I84" s="382"/>
      <c r="J84" s="382"/>
      <c r="K84" s="382"/>
      <c r="L84" s="382"/>
      <c r="M84" s="13"/>
    </row>
    <row r="85" spans="1:13" s="17" customFormat="1" ht="25.5" customHeight="1">
      <c r="A85" s="12"/>
      <c r="B85" s="383"/>
      <c r="C85" s="382"/>
      <c r="D85" s="742" t="s">
        <v>149</v>
      </c>
      <c r="E85" s="742"/>
      <c r="F85" s="742"/>
      <c r="G85" s="742"/>
      <c r="H85" s="742"/>
      <c r="I85" s="742"/>
      <c r="J85" s="742"/>
      <c r="K85" s="742"/>
      <c r="L85" s="742"/>
      <c r="M85" s="13"/>
    </row>
    <row r="86" spans="1:13" s="17" customFormat="1" ht="15">
      <c r="A86" s="12"/>
      <c r="B86" s="383"/>
      <c r="C86" s="382"/>
      <c r="D86" s="382"/>
      <c r="E86" s="382"/>
      <c r="F86" s="382"/>
      <c r="G86" s="382"/>
      <c r="H86" s="382"/>
      <c r="I86" s="382"/>
      <c r="J86" s="382"/>
      <c r="K86" s="382"/>
      <c r="L86" s="382"/>
      <c r="M86" s="13"/>
    </row>
    <row r="87" spans="1:13" s="17" customFormat="1" ht="15">
      <c r="A87" s="12"/>
      <c r="B87" s="381">
        <v>4</v>
      </c>
      <c r="C87" s="736" t="s">
        <v>118</v>
      </c>
      <c r="D87" s="736"/>
      <c r="E87" s="736"/>
      <c r="F87" s="736"/>
      <c r="G87" s="736"/>
      <c r="H87" s="736"/>
      <c r="I87" s="382"/>
      <c r="J87" s="382"/>
      <c r="K87" s="382"/>
      <c r="L87" s="382"/>
      <c r="M87" s="13"/>
    </row>
    <row r="88" spans="1:13" s="17" customFormat="1" ht="15">
      <c r="A88" s="12"/>
      <c r="B88" s="383"/>
      <c r="C88" s="15" t="s">
        <v>119</v>
      </c>
      <c r="D88" s="382"/>
      <c r="E88" s="382"/>
      <c r="F88" s="382"/>
      <c r="G88" s="382"/>
      <c r="H88" s="382"/>
      <c r="I88" s="382"/>
      <c r="J88" s="382"/>
      <c r="K88" s="382"/>
      <c r="L88" s="382"/>
      <c r="M88" s="13"/>
    </row>
    <row r="89" spans="1:13" s="17" customFormat="1" ht="15">
      <c r="A89" s="12"/>
      <c r="B89" s="383"/>
      <c r="C89" s="382" t="s">
        <v>284</v>
      </c>
      <c r="D89" s="382"/>
      <c r="E89" s="382"/>
      <c r="F89" s="382"/>
      <c r="G89" s="382"/>
      <c r="H89" s="382"/>
      <c r="I89" s="382"/>
      <c r="J89" s="382"/>
      <c r="K89" s="382"/>
      <c r="L89" s="382"/>
      <c r="M89" s="13"/>
    </row>
    <row r="90" spans="1:13" s="17" customFormat="1" ht="15">
      <c r="A90" s="12"/>
      <c r="B90" s="383"/>
      <c r="C90" s="382" t="s">
        <v>138</v>
      </c>
      <c r="D90" s="382"/>
      <c r="E90" s="382"/>
      <c r="F90" s="382"/>
      <c r="G90" s="382"/>
      <c r="H90" s="382"/>
      <c r="I90" s="382"/>
      <c r="J90" s="382"/>
      <c r="K90" s="382"/>
      <c r="L90" s="382"/>
      <c r="M90" s="13"/>
    </row>
    <row r="91" spans="1:13" s="17" customFormat="1" ht="15">
      <c r="A91" s="12"/>
      <c r="B91" s="14"/>
      <c r="C91" s="14"/>
      <c r="D91" s="14"/>
      <c r="E91" s="14"/>
      <c r="F91" s="14"/>
      <c r="G91" s="14"/>
      <c r="H91" s="14"/>
      <c r="I91" s="14"/>
      <c r="J91" s="14"/>
      <c r="K91" s="14"/>
      <c r="L91" s="14"/>
      <c r="M91" s="13"/>
    </row>
    <row r="92" spans="1:13" s="17" customFormat="1" ht="15">
      <c r="A92" s="12"/>
      <c r="B92" s="381">
        <v>5</v>
      </c>
      <c r="C92" s="736" t="s">
        <v>122</v>
      </c>
      <c r="D92" s="736"/>
      <c r="E92" s="736"/>
      <c r="F92" s="736"/>
      <c r="G92" s="736"/>
      <c r="H92" s="736"/>
      <c r="I92" s="14"/>
      <c r="J92" s="14"/>
      <c r="K92" s="14"/>
      <c r="L92" s="14"/>
      <c r="M92" s="13"/>
    </row>
    <row r="93" spans="1:13" s="17" customFormat="1" ht="40.5" customHeight="1">
      <c r="A93" s="12"/>
      <c r="B93" s="14"/>
      <c r="C93" s="732" t="s">
        <v>123</v>
      </c>
      <c r="D93" s="732"/>
      <c r="E93" s="732"/>
      <c r="F93" s="732"/>
      <c r="G93" s="732"/>
      <c r="H93" s="732"/>
      <c r="I93" s="732"/>
      <c r="J93" s="732"/>
      <c r="K93" s="732"/>
      <c r="L93" s="732"/>
      <c r="M93" s="13"/>
    </row>
    <row r="94" spans="1:13" s="17" customFormat="1" ht="15">
      <c r="A94" s="12"/>
      <c r="B94" s="14"/>
      <c r="C94" s="14"/>
      <c r="D94" s="14"/>
      <c r="E94" s="14"/>
      <c r="F94" s="14"/>
      <c r="G94" s="14"/>
      <c r="H94" s="14"/>
      <c r="I94" s="14"/>
      <c r="J94" s="14"/>
      <c r="K94" s="14"/>
      <c r="L94" s="14"/>
      <c r="M94" s="13"/>
    </row>
    <row r="95" spans="1:13" s="17" customFormat="1" ht="15">
      <c r="A95" s="12"/>
      <c r="B95" s="381">
        <v>6</v>
      </c>
      <c r="C95" s="736" t="s">
        <v>120</v>
      </c>
      <c r="D95" s="736"/>
      <c r="E95" s="736"/>
      <c r="F95" s="736"/>
      <c r="G95" s="736"/>
      <c r="H95" s="736"/>
      <c r="I95" s="382"/>
      <c r="J95" s="382"/>
      <c r="K95" s="382"/>
      <c r="L95" s="382"/>
      <c r="M95" s="13"/>
    </row>
    <row r="96" spans="1:13" s="17" customFormat="1" ht="15">
      <c r="A96" s="12"/>
      <c r="B96" s="383"/>
      <c r="C96" s="382" t="s">
        <v>150</v>
      </c>
      <c r="D96" s="382"/>
      <c r="E96" s="382"/>
      <c r="F96" s="382"/>
      <c r="G96" s="382"/>
      <c r="H96" s="382"/>
      <c r="I96" s="382"/>
      <c r="J96" s="382"/>
      <c r="K96" s="382"/>
      <c r="L96" s="382"/>
      <c r="M96" s="13"/>
    </row>
    <row r="97" spans="1:13" s="17" customFormat="1" ht="15">
      <c r="A97" s="12"/>
      <c r="B97" s="383"/>
      <c r="C97" s="382"/>
      <c r="D97" s="382"/>
      <c r="E97" s="382"/>
      <c r="F97" s="382"/>
      <c r="G97" s="382"/>
      <c r="H97" s="382"/>
      <c r="I97" s="382"/>
      <c r="J97" s="382"/>
      <c r="K97" s="382"/>
      <c r="L97" s="382"/>
      <c r="M97" s="13"/>
    </row>
    <row r="98" spans="1:13" s="17" customFormat="1" ht="15">
      <c r="A98" s="12"/>
      <c r="B98" s="381">
        <v>7</v>
      </c>
      <c r="C98" s="736" t="s">
        <v>121</v>
      </c>
      <c r="D98" s="736"/>
      <c r="E98" s="736"/>
      <c r="F98" s="736"/>
      <c r="G98" s="736"/>
      <c r="H98" s="736"/>
      <c r="I98" s="382"/>
      <c r="J98" s="382"/>
      <c r="K98" s="382"/>
      <c r="L98" s="382"/>
      <c r="M98" s="13"/>
    </row>
    <row r="99" spans="1:13" s="17" customFormat="1" ht="15">
      <c r="A99" s="12"/>
      <c r="B99" s="383"/>
      <c r="C99" s="15" t="s">
        <v>152</v>
      </c>
      <c r="D99" s="382"/>
      <c r="E99" s="382"/>
      <c r="F99" s="382"/>
      <c r="G99" s="382"/>
      <c r="H99" s="382"/>
      <c r="I99" s="382"/>
      <c r="J99" s="382"/>
      <c r="K99" s="382"/>
      <c r="L99" s="382"/>
      <c r="M99" s="13"/>
    </row>
    <row r="100" spans="1:13" s="17" customFormat="1" ht="25.5" customHeight="1">
      <c r="A100" s="12"/>
      <c r="B100" s="383"/>
      <c r="C100" s="732" t="s">
        <v>271</v>
      </c>
      <c r="D100" s="732"/>
      <c r="E100" s="732"/>
      <c r="F100" s="732"/>
      <c r="G100" s="732"/>
      <c r="H100" s="732"/>
      <c r="I100" s="732"/>
      <c r="J100" s="732"/>
      <c r="K100" s="732"/>
      <c r="L100" s="732"/>
      <c r="M100" s="13"/>
    </row>
    <row r="101" spans="1:13" s="128" customFormat="1" ht="15">
      <c r="A101" s="132"/>
      <c r="B101" s="134"/>
      <c r="C101" s="134"/>
      <c r="D101" s="134"/>
      <c r="E101" s="134"/>
      <c r="F101" s="134"/>
      <c r="G101" s="134"/>
      <c r="H101" s="134"/>
      <c r="I101" s="134"/>
      <c r="J101" s="134"/>
      <c r="K101" s="134"/>
      <c r="L101" s="134"/>
      <c r="M101" s="133"/>
    </row>
    <row r="102" spans="1:13" s="128" customFormat="1" ht="15">
      <c r="A102" s="132"/>
      <c r="B102" s="381">
        <v>8</v>
      </c>
      <c r="C102" s="736" t="s">
        <v>153</v>
      </c>
      <c r="D102" s="736"/>
      <c r="E102" s="736"/>
      <c r="F102" s="736"/>
      <c r="G102" s="736"/>
      <c r="H102" s="736"/>
      <c r="I102" s="134"/>
      <c r="J102" s="134"/>
      <c r="K102" s="134"/>
      <c r="L102" s="134"/>
      <c r="M102" s="133"/>
    </row>
    <row r="103" spans="1:13" s="128" customFormat="1" ht="15">
      <c r="A103" s="132"/>
      <c r="B103" s="134"/>
      <c r="C103" s="15" t="s">
        <v>151</v>
      </c>
      <c r="D103" s="134"/>
      <c r="E103" s="134"/>
      <c r="F103" s="134"/>
      <c r="G103" s="134"/>
      <c r="H103" s="134"/>
      <c r="I103" s="134"/>
      <c r="J103" s="134"/>
      <c r="K103" s="134"/>
      <c r="L103" s="134"/>
      <c r="M103" s="133"/>
    </row>
    <row r="104" spans="1:13" s="128" customFormat="1" ht="15">
      <c r="A104" s="132"/>
      <c r="B104" s="134"/>
      <c r="C104" s="134"/>
      <c r="D104" s="134"/>
      <c r="E104" s="134"/>
      <c r="F104" s="134"/>
      <c r="G104" s="134"/>
      <c r="H104" s="134"/>
      <c r="I104" s="134"/>
      <c r="J104" s="134"/>
      <c r="K104" s="134"/>
      <c r="L104" s="134"/>
      <c r="M104" s="133"/>
    </row>
    <row r="105" spans="1:13" s="128" customFormat="1" ht="15">
      <c r="A105" s="132"/>
      <c r="B105" s="381">
        <v>9</v>
      </c>
      <c r="C105" s="736" t="s">
        <v>154</v>
      </c>
      <c r="D105" s="736"/>
      <c r="E105" s="736"/>
      <c r="F105" s="736"/>
      <c r="G105" s="736"/>
      <c r="H105" s="736"/>
      <c r="I105" s="134"/>
      <c r="J105" s="134"/>
      <c r="K105" s="134"/>
      <c r="L105" s="134"/>
      <c r="M105" s="133"/>
    </row>
    <row r="106" spans="1:13" s="128" customFormat="1" ht="30" customHeight="1">
      <c r="A106" s="132"/>
      <c r="B106" s="134"/>
      <c r="C106" s="737" t="s">
        <v>155</v>
      </c>
      <c r="D106" s="737"/>
      <c r="E106" s="737"/>
      <c r="F106" s="737"/>
      <c r="G106" s="737"/>
      <c r="H106" s="737"/>
      <c r="I106" s="737"/>
      <c r="J106" s="737"/>
      <c r="K106" s="737"/>
      <c r="L106" s="737"/>
      <c r="M106" s="133"/>
    </row>
    <row r="107" spans="1:13" s="128" customFormat="1" ht="15">
      <c r="A107" s="132"/>
      <c r="B107" s="134"/>
      <c r="C107" s="134"/>
      <c r="D107" s="134"/>
      <c r="E107" s="134"/>
      <c r="F107" s="134"/>
      <c r="G107" s="134"/>
      <c r="H107" s="134"/>
      <c r="I107" s="134"/>
      <c r="J107" s="134"/>
      <c r="K107" s="134"/>
      <c r="L107" s="134"/>
      <c r="M107" s="133"/>
    </row>
    <row r="108" spans="1:13" s="128" customFormat="1" ht="15">
      <c r="A108" s="132"/>
      <c r="B108" s="381">
        <v>10</v>
      </c>
      <c r="C108" s="736" t="s">
        <v>156</v>
      </c>
      <c r="D108" s="736"/>
      <c r="E108" s="736"/>
      <c r="F108" s="736"/>
      <c r="G108" s="736"/>
      <c r="H108" s="736"/>
      <c r="I108" s="134"/>
      <c r="J108" s="134"/>
      <c r="K108" s="134"/>
      <c r="L108" s="134"/>
      <c r="M108" s="133"/>
    </row>
    <row r="109" spans="1:13" s="128" customFormat="1" ht="15">
      <c r="A109" s="132"/>
      <c r="B109" s="134"/>
      <c r="C109" s="15" t="s">
        <v>157</v>
      </c>
      <c r="D109" s="134"/>
      <c r="E109" s="134"/>
      <c r="F109" s="134"/>
      <c r="G109" s="134"/>
      <c r="H109" s="134"/>
      <c r="I109" s="134"/>
      <c r="J109" s="134"/>
      <c r="K109" s="134"/>
      <c r="L109" s="134"/>
      <c r="M109" s="133"/>
    </row>
    <row r="110" spans="1:13" s="128" customFormat="1" ht="15">
      <c r="A110" s="132"/>
      <c r="B110" s="134"/>
      <c r="C110" s="134"/>
      <c r="D110" s="134"/>
      <c r="E110" s="134"/>
      <c r="F110" s="134"/>
      <c r="G110" s="134"/>
      <c r="H110" s="134"/>
      <c r="I110" s="134"/>
      <c r="J110" s="134"/>
      <c r="K110" s="134"/>
      <c r="L110" s="134"/>
      <c r="M110" s="133"/>
    </row>
    <row r="111" spans="1:13" s="128" customFormat="1" ht="15">
      <c r="A111" s="132"/>
      <c r="B111" s="381">
        <v>11</v>
      </c>
      <c r="C111" s="736" t="s">
        <v>158</v>
      </c>
      <c r="D111" s="736"/>
      <c r="E111" s="736"/>
      <c r="F111" s="736"/>
      <c r="G111" s="736"/>
      <c r="H111" s="736"/>
      <c r="I111" s="134"/>
      <c r="J111" s="134"/>
      <c r="K111" s="134"/>
      <c r="L111" s="134"/>
      <c r="M111" s="133"/>
    </row>
    <row r="112" spans="1:13" s="128" customFormat="1" ht="25.5" customHeight="1">
      <c r="A112" s="132"/>
      <c r="B112" s="134"/>
      <c r="C112" s="737" t="s">
        <v>159</v>
      </c>
      <c r="D112" s="737"/>
      <c r="E112" s="737"/>
      <c r="F112" s="737"/>
      <c r="G112" s="737"/>
      <c r="H112" s="737"/>
      <c r="I112" s="737"/>
      <c r="J112" s="737"/>
      <c r="K112" s="737"/>
      <c r="L112" s="737"/>
      <c r="M112" s="133"/>
    </row>
    <row r="113" spans="1:13" s="128" customFormat="1" ht="15">
      <c r="A113" s="132"/>
      <c r="B113" s="134"/>
      <c r="C113" s="134"/>
      <c r="D113" s="134"/>
      <c r="E113" s="134"/>
      <c r="F113" s="134"/>
      <c r="G113" s="134"/>
      <c r="H113" s="134"/>
      <c r="I113" s="134"/>
      <c r="J113" s="134"/>
      <c r="K113" s="134"/>
      <c r="L113" s="134"/>
      <c r="M113" s="133"/>
    </row>
    <row r="114" spans="1:13" s="128" customFormat="1" ht="15">
      <c r="A114" s="132"/>
      <c r="B114" s="381">
        <v>12</v>
      </c>
      <c r="C114" s="736" t="s">
        <v>160</v>
      </c>
      <c r="D114" s="736"/>
      <c r="E114" s="736"/>
      <c r="F114" s="736"/>
      <c r="G114" s="736"/>
      <c r="H114" s="736"/>
      <c r="I114" s="134"/>
      <c r="J114" s="134"/>
      <c r="K114" s="134"/>
      <c r="L114" s="134"/>
      <c r="M114" s="133"/>
    </row>
    <row r="115" spans="1:13" s="128" customFormat="1" ht="29.25" customHeight="1">
      <c r="A115" s="132"/>
      <c r="B115" s="134"/>
      <c r="C115" s="737" t="s">
        <v>290</v>
      </c>
      <c r="D115" s="737"/>
      <c r="E115" s="737"/>
      <c r="F115" s="737"/>
      <c r="G115" s="737"/>
      <c r="H115" s="737"/>
      <c r="I115" s="737"/>
      <c r="J115" s="737"/>
      <c r="K115" s="737"/>
      <c r="L115" s="737"/>
      <c r="M115" s="133"/>
    </row>
    <row r="116" spans="1:13" s="128" customFormat="1" ht="15">
      <c r="A116" s="132"/>
      <c r="B116" s="134"/>
      <c r="C116" s="134"/>
      <c r="D116" s="134"/>
      <c r="E116" s="134"/>
      <c r="F116" s="134"/>
      <c r="G116" s="134"/>
      <c r="H116" s="134"/>
      <c r="I116" s="134"/>
      <c r="J116" s="134"/>
      <c r="K116" s="134"/>
      <c r="L116" s="134"/>
      <c r="M116" s="133"/>
    </row>
    <row r="117" spans="1:13" s="128" customFormat="1" ht="15">
      <c r="A117" s="132"/>
      <c r="B117" s="381">
        <v>13</v>
      </c>
      <c r="C117" s="736" t="s">
        <v>161</v>
      </c>
      <c r="D117" s="736"/>
      <c r="E117" s="736"/>
      <c r="F117" s="736"/>
      <c r="G117" s="736"/>
      <c r="H117" s="736"/>
      <c r="I117" s="134"/>
      <c r="J117" s="134"/>
      <c r="K117" s="134"/>
      <c r="L117" s="134"/>
      <c r="M117" s="133"/>
    </row>
    <row r="118" spans="1:13" s="128" customFormat="1" ht="15">
      <c r="A118" s="132"/>
      <c r="B118" s="134"/>
      <c r="C118" s="15" t="s">
        <v>162</v>
      </c>
      <c r="D118" s="134"/>
      <c r="E118" s="134"/>
      <c r="F118" s="134"/>
      <c r="G118" s="134"/>
      <c r="H118" s="134"/>
      <c r="I118" s="134"/>
      <c r="J118" s="134"/>
      <c r="K118" s="134"/>
      <c r="L118" s="134"/>
      <c r="M118" s="133"/>
    </row>
    <row r="119" spans="1:13" s="128" customFormat="1" ht="15">
      <c r="A119" s="132"/>
      <c r="B119" s="134"/>
      <c r="C119" s="134"/>
      <c r="D119" s="134"/>
      <c r="E119" s="134"/>
      <c r="F119" s="134"/>
      <c r="G119" s="134"/>
      <c r="H119" s="134"/>
      <c r="I119" s="134"/>
      <c r="J119" s="134"/>
      <c r="K119" s="134"/>
      <c r="L119" s="134"/>
      <c r="M119" s="133"/>
    </row>
    <row r="120" spans="1:13" s="128" customFormat="1" ht="15">
      <c r="A120" s="132"/>
      <c r="B120" s="381">
        <v>14</v>
      </c>
      <c r="C120" s="736" t="s">
        <v>163</v>
      </c>
      <c r="D120" s="736"/>
      <c r="E120" s="736"/>
      <c r="F120" s="736"/>
      <c r="G120" s="736"/>
      <c r="H120" s="736"/>
      <c r="I120" s="134"/>
      <c r="J120" s="134"/>
      <c r="K120" s="134"/>
      <c r="L120" s="134"/>
      <c r="M120" s="133"/>
    </row>
    <row r="121" spans="1:13" s="128" customFormat="1" ht="29.25" customHeight="1">
      <c r="A121" s="132"/>
      <c r="B121" s="134"/>
      <c r="C121" s="737" t="s">
        <v>164</v>
      </c>
      <c r="D121" s="737"/>
      <c r="E121" s="737"/>
      <c r="F121" s="737"/>
      <c r="G121" s="737"/>
      <c r="H121" s="737"/>
      <c r="I121" s="737"/>
      <c r="J121" s="737"/>
      <c r="K121" s="737"/>
      <c r="L121" s="737"/>
      <c r="M121" s="133"/>
    </row>
    <row r="122" spans="1:13" s="128" customFormat="1" ht="15">
      <c r="A122" s="132"/>
      <c r="B122" s="134"/>
      <c r="C122" s="134"/>
      <c r="D122" s="134"/>
      <c r="E122" s="134"/>
      <c r="F122" s="134"/>
      <c r="G122" s="134"/>
      <c r="H122" s="134"/>
      <c r="I122" s="134"/>
      <c r="J122" s="134"/>
      <c r="K122" s="134"/>
      <c r="L122" s="134"/>
      <c r="M122" s="133"/>
    </row>
    <row r="123" spans="1:13" s="128" customFormat="1" ht="15">
      <c r="A123" s="132"/>
      <c r="B123" s="381">
        <v>15</v>
      </c>
      <c r="C123" s="736" t="s">
        <v>165</v>
      </c>
      <c r="D123" s="736"/>
      <c r="E123" s="736"/>
      <c r="F123" s="736"/>
      <c r="G123" s="736"/>
      <c r="H123" s="736"/>
      <c r="I123" s="134"/>
      <c r="J123" s="134"/>
      <c r="K123" s="134"/>
      <c r="L123" s="134"/>
      <c r="M123" s="133"/>
    </row>
    <row r="124" spans="1:13" s="128" customFormat="1" ht="15">
      <c r="A124" s="132"/>
      <c r="B124" s="134"/>
      <c r="C124" s="15" t="s">
        <v>166</v>
      </c>
      <c r="D124" s="134"/>
      <c r="E124" s="134"/>
      <c r="F124" s="134"/>
      <c r="G124" s="134"/>
      <c r="H124" s="134"/>
      <c r="I124" s="134"/>
      <c r="J124" s="134"/>
      <c r="K124" s="134"/>
      <c r="L124" s="134"/>
      <c r="M124" s="133"/>
    </row>
    <row r="125" spans="1:13" s="128" customFormat="1" ht="15">
      <c r="A125" s="132"/>
      <c r="B125" s="134"/>
      <c r="C125" s="134"/>
      <c r="D125" s="134"/>
      <c r="E125" s="134"/>
      <c r="F125" s="134"/>
      <c r="G125" s="134"/>
      <c r="H125" s="134"/>
      <c r="I125" s="134"/>
      <c r="J125" s="134"/>
      <c r="K125" s="134"/>
      <c r="L125" s="134"/>
      <c r="M125" s="133"/>
    </row>
    <row r="126" spans="1:13" s="128" customFormat="1" ht="15">
      <c r="A126" s="132"/>
      <c r="B126" s="381">
        <v>16</v>
      </c>
      <c r="C126" s="736" t="s">
        <v>167</v>
      </c>
      <c r="D126" s="736"/>
      <c r="E126" s="736"/>
      <c r="F126" s="736"/>
      <c r="G126" s="736"/>
      <c r="H126" s="736"/>
      <c r="I126" s="134"/>
      <c r="J126" s="134"/>
      <c r="K126" s="134"/>
      <c r="L126" s="134"/>
      <c r="M126" s="133"/>
    </row>
    <row r="127" spans="1:13" s="128" customFormat="1" ht="15">
      <c r="A127" s="132"/>
      <c r="B127" s="134"/>
      <c r="C127" s="15" t="s">
        <v>168</v>
      </c>
      <c r="D127" s="134"/>
      <c r="E127" s="134"/>
      <c r="F127" s="134"/>
      <c r="G127" s="134"/>
      <c r="H127" s="134"/>
      <c r="I127" s="134"/>
      <c r="J127" s="134"/>
      <c r="K127" s="134"/>
      <c r="L127" s="134"/>
      <c r="M127" s="133"/>
    </row>
    <row r="128" spans="1:13" s="128" customFormat="1" ht="15">
      <c r="A128" s="132"/>
      <c r="B128" s="134"/>
      <c r="C128" s="134"/>
      <c r="D128" s="134"/>
      <c r="E128" s="134"/>
      <c r="F128" s="134"/>
      <c r="G128" s="134"/>
      <c r="H128" s="134"/>
      <c r="I128" s="134"/>
      <c r="J128" s="134"/>
      <c r="K128" s="134"/>
      <c r="L128" s="134"/>
      <c r="M128" s="133"/>
    </row>
    <row r="129" spans="1:13" s="128" customFormat="1" ht="15">
      <c r="A129" s="132"/>
      <c r="B129" s="381">
        <v>17</v>
      </c>
      <c r="C129" s="736" t="s">
        <v>169</v>
      </c>
      <c r="D129" s="736"/>
      <c r="E129" s="736"/>
      <c r="F129" s="736"/>
      <c r="G129" s="736"/>
      <c r="H129" s="736"/>
      <c r="I129" s="134"/>
      <c r="J129" s="134"/>
      <c r="K129" s="134"/>
      <c r="L129" s="134"/>
      <c r="M129" s="133"/>
    </row>
    <row r="130" spans="1:13" s="128" customFormat="1" ht="30.75" customHeight="1">
      <c r="A130" s="132"/>
      <c r="B130" s="134"/>
      <c r="C130" s="737" t="s">
        <v>170</v>
      </c>
      <c r="D130" s="737"/>
      <c r="E130" s="737"/>
      <c r="F130" s="737"/>
      <c r="G130" s="737"/>
      <c r="H130" s="737"/>
      <c r="I130" s="737"/>
      <c r="J130" s="737"/>
      <c r="K130" s="737"/>
      <c r="L130" s="737"/>
      <c r="M130" s="133"/>
    </row>
    <row r="131" spans="1:13" s="128" customFormat="1" ht="15">
      <c r="A131" s="132"/>
      <c r="B131" s="134"/>
      <c r="C131" s="134"/>
      <c r="D131" s="134"/>
      <c r="E131" s="134"/>
      <c r="F131" s="134"/>
      <c r="G131" s="134"/>
      <c r="H131" s="134"/>
      <c r="I131" s="134"/>
      <c r="J131" s="134"/>
      <c r="K131" s="134"/>
      <c r="L131" s="134"/>
      <c r="M131" s="133"/>
    </row>
    <row r="132" spans="1:13" s="128" customFormat="1" ht="15">
      <c r="A132" s="132"/>
      <c r="B132" s="381">
        <v>18</v>
      </c>
      <c r="C132" s="736" t="s">
        <v>171</v>
      </c>
      <c r="D132" s="736"/>
      <c r="E132" s="736"/>
      <c r="F132" s="736"/>
      <c r="G132" s="736"/>
      <c r="H132" s="736"/>
      <c r="I132" s="134"/>
      <c r="J132" s="134"/>
      <c r="K132" s="134"/>
      <c r="L132" s="134"/>
      <c r="M132" s="133"/>
    </row>
    <row r="133" spans="1:13" s="128" customFormat="1" ht="30" customHeight="1">
      <c r="A133" s="132"/>
      <c r="B133" s="134"/>
      <c r="C133" s="732" t="s">
        <v>172</v>
      </c>
      <c r="D133" s="732"/>
      <c r="E133" s="732"/>
      <c r="F133" s="732"/>
      <c r="G133" s="732"/>
      <c r="H133" s="732"/>
      <c r="I133" s="732"/>
      <c r="J133" s="732"/>
      <c r="K133" s="732"/>
      <c r="L133" s="732"/>
      <c r="M133" s="133"/>
    </row>
    <row r="134" spans="1:13" s="128" customFormat="1" ht="15">
      <c r="A134" s="132"/>
      <c r="B134" s="134"/>
      <c r="C134" s="134"/>
      <c r="D134" s="134"/>
      <c r="E134" s="134"/>
      <c r="F134" s="134"/>
      <c r="G134" s="134"/>
      <c r="H134" s="134"/>
      <c r="I134" s="134"/>
      <c r="J134" s="134"/>
      <c r="K134" s="134"/>
      <c r="L134" s="134"/>
      <c r="M134" s="133"/>
    </row>
    <row r="135" spans="1:13" s="128" customFormat="1" ht="15">
      <c r="A135" s="132"/>
      <c r="B135" s="381">
        <v>19</v>
      </c>
      <c r="C135" s="736" t="s">
        <v>173</v>
      </c>
      <c r="D135" s="736"/>
      <c r="E135" s="736"/>
      <c r="F135" s="736"/>
      <c r="G135" s="736"/>
      <c r="H135" s="736"/>
      <c r="I135" s="134"/>
      <c r="J135" s="134"/>
      <c r="K135" s="134"/>
      <c r="L135" s="134"/>
      <c r="M135" s="133"/>
    </row>
    <row r="136" spans="1:13" s="128" customFormat="1" ht="26.25" customHeight="1">
      <c r="A136" s="132"/>
      <c r="B136" s="134"/>
      <c r="C136" s="732" t="s">
        <v>174</v>
      </c>
      <c r="D136" s="732"/>
      <c r="E136" s="732"/>
      <c r="F136" s="732"/>
      <c r="G136" s="732"/>
      <c r="H136" s="732"/>
      <c r="I136" s="732"/>
      <c r="J136" s="732"/>
      <c r="K136" s="732"/>
      <c r="L136" s="732"/>
      <c r="M136" s="133"/>
    </row>
    <row r="137" spans="1:13" s="128" customFormat="1" ht="15">
      <c r="A137" s="132"/>
      <c r="B137" s="134"/>
      <c r="C137" s="134"/>
      <c r="D137" s="134"/>
      <c r="E137" s="134"/>
      <c r="F137" s="134"/>
      <c r="G137" s="134"/>
      <c r="H137" s="134"/>
      <c r="I137" s="134"/>
      <c r="J137" s="134"/>
      <c r="K137" s="134"/>
      <c r="L137" s="134"/>
      <c r="M137" s="133"/>
    </row>
    <row r="138" spans="1:13" s="128" customFormat="1" ht="15">
      <c r="A138" s="132"/>
      <c r="B138" s="381">
        <v>20</v>
      </c>
      <c r="C138" s="736" t="s">
        <v>175</v>
      </c>
      <c r="D138" s="736"/>
      <c r="E138" s="736"/>
      <c r="F138" s="736"/>
      <c r="G138" s="736"/>
      <c r="H138" s="736"/>
      <c r="I138" s="134"/>
      <c r="J138" s="134"/>
      <c r="K138" s="134"/>
      <c r="L138" s="134"/>
      <c r="M138" s="133"/>
    </row>
    <row r="139" spans="1:13" s="128" customFormat="1" ht="15">
      <c r="A139" s="132"/>
      <c r="B139" s="134"/>
      <c r="C139" s="15" t="s">
        <v>176</v>
      </c>
      <c r="D139" s="134"/>
      <c r="E139" s="134"/>
      <c r="F139" s="134"/>
      <c r="G139" s="134"/>
      <c r="H139" s="134"/>
      <c r="I139" s="134"/>
      <c r="J139" s="134"/>
      <c r="K139" s="134"/>
      <c r="L139" s="134"/>
      <c r="M139" s="133"/>
    </row>
    <row r="140" spans="1:13" s="128" customFormat="1" ht="15">
      <c r="A140" s="132"/>
      <c r="B140" s="134"/>
      <c r="C140" s="15" t="s">
        <v>177</v>
      </c>
      <c r="D140" s="134"/>
      <c r="E140" s="134"/>
      <c r="F140" s="134"/>
      <c r="G140" s="134"/>
      <c r="H140" s="134"/>
      <c r="I140" s="134"/>
      <c r="J140" s="134"/>
      <c r="K140" s="134"/>
      <c r="L140" s="134"/>
      <c r="M140" s="133"/>
    </row>
    <row r="141" spans="1:13" s="128" customFormat="1" ht="15">
      <c r="A141" s="132"/>
      <c r="B141" s="134"/>
      <c r="C141" s="15" t="s">
        <v>178</v>
      </c>
      <c r="D141" s="134"/>
      <c r="E141" s="134"/>
      <c r="F141" s="134"/>
      <c r="G141" s="134"/>
      <c r="H141" s="134"/>
      <c r="I141" s="134"/>
      <c r="J141" s="134"/>
      <c r="K141" s="134"/>
      <c r="L141" s="134"/>
      <c r="M141" s="133"/>
    </row>
    <row r="142" spans="1:13" s="128" customFormat="1" ht="15">
      <c r="A142" s="132"/>
      <c r="B142" s="134"/>
      <c r="C142" s="15" t="s">
        <v>179</v>
      </c>
      <c r="D142" s="134"/>
      <c r="E142" s="134"/>
      <c r="F142" s="134"/>
      <c r="G142" s="134"/>
      <c r="H142" s="134"/>
      <c r="I142" s="134"/>
      <c r="J142" s="134"/>
      <c r="K142" s="134"/>
      <c r="L142" s="134"/>
      <c r="M142" s="133"/>
    </row>
    <row r="143" spans="1:13" s="128" customFormat="1" ht="15">
      <c r="A143" s="132"/>
      <c r="B143" s="134"/>
      <c r="C143" s="134"/>
      <c r="D143" s="134"/>
      <c r="E143" s="134"/>
      <c r="F143" s="134"/>
      <c r="G143" s="134"/>
      <c r="H143" s="134"/>
      <c r="I143" s="134"/>
      <c r="J143" s="134"/>
      <c r="K143" s="134"/>
      <c r="L143" s="134"/>
      <c r="M143" s="133"/>
    </row>
    <row r="144" spans="1:13" s="128" customFormat="1" ht="15">
      <c r="A144" s="132"/>
      <c r="B144" s="381">
        <v>21</v>
      </c>
      <c r="C144" s="736" t="s">
        <v>266</v>
      </c>
      <c r="D144" s="736"/>
      <c r="E144" s="736"/>
      <c r="F144" s="736"/>
      <c r="G144" s="736"/>
      <c r="H144" s="736"/>
      <c r="I144" s="134"/>
      <c r="J144" s="134"/>
      <c r="K144" s="134"/>
      <c r="L144" s="134"/>
      <c r="M144" s="133"/>
    </row>
    <row r="145" spans="1:13" s="128" customFormat="1" ht="15">
      <c r="A145" s="132"/>
      <c r="B145" s="134"/>
      <c r="C145" s="15" t="s">
        <v>289</v>
      </c>
      <c r="D145" s="134"/>
      <c r="E145" s="134"/>
      <c r="F145" s="134"/>
      <c r="G145" s="134"/>
      <c r="H145" s="134"/>
      <c r="I145" s="134"/>
      <c r="J145" s="134"/>
      <c r="K145" s="134"/>
      <c r="L145" s="134"/>
      <c r="M145" s="133"/>
    </row>
    <row r="146" spans="1:13" s="128" customFormat="1" ht="15.75" thickBot="1">
      <c r="A146" s="135"/>
      <c r="B146" s="136"/>
      <c r="C146" s="136"/>
      <c r="D146" s="16"/>
      <c r="E146" s="16"/>
      <c r="F146" s="16"/>
      <c r="G146" s="16"/>
      <c r="H146" s="16"/>
      <c r="I146" s="16"/>
      <c r="J146" s="16"/>
      <c r="K146" s="16"/>
      <c r="L146" s="16"/>
      <c r="M146" s="137"/>
    </row>
    <row r="147" ht="15">
      <c r="C147" s="17"/>
    </row>
    <row r="148" ht="15">
      <c r="C148" s="17"/>
    </row>
  </sheetData>
  <sheetProtection password="EAD6" sheet="1" objects="1" scenarios="1"/>
  <mergeCells count="68">
    <mergeCell ref="B60:L60"/>
    <mergeCell ref="B65:K65"/>
    <mergeCell ref="C102:H102"/>
    <mergeCell ref="C100:L100"/>
    <mergeCell ref="C93:L93"/>
    <mergeCell ref="C92:H92"/>
    <mergeCell ref="C80:L80"/>
    <mergeCell ref="C82:H82"/>
    <mergeCell ref="C77:L77"/>
    <mergeCell ref="C138:H138"/>
    <mergeCell ref="C105:H105"/>
    <mergeCell ref="C108:H108"/>
    <mergeCell ref="C111:H111"/>
    <mergeCell ref="C114:H114"/>
    <mergeCell ref="C117:H117"/>
    <mergeCell ref="C133:L133"/>
    <mergeCell ref="C123:H123"/>
    <mergeCell ref="C126:H126"/>
    <mergeCell ref="C129:H129"/>
    <mergeCell ref="C132:H132"/>
    <mergeCell ref="D85:L85"/>
    <mergeCell ref="C87:H87"/>
    <mergeCell ref="C95:H95"/>
    <mergeCell ref="C98:H98"/>
    <mergeCell ref="B6:K6"/>
    <mergeCell ref="B8:K8"/>
    <mergeCell ref="B12:I12"/>
    <mergeCell ref="C121:L121"/>
    <mergeCell ref="B74:L74"/>
    <mergeCell ref="C115:L115"/>
    <mergeCell ref="B52:L52"/>
    <mergeCell ref="B28:L28"/>
    <mergeCell ref="B15:L15"/>
    <mergeCell ref="B16:K16"/>
    <mergeCell ref="B17:K17"/>
    <mergeCell ref="B18:I18"/>
    <mergeCell ref="B21:L21"/>
    <mergeCell ref="B55:L55"/>
    <mergeCell ref="B68:L68"/>
    <mergeCell ref="C144:H144"/>
    <mergeCell ref="B46:K46"/>
    <mergeCell ref="B47:K47"/>
    <mergeCell ref="C76:H76"/>
    <mergeCell ref="C79:H79"/>
    <mergeCell ref="C106:L106"/>
    <mergeCell ref="C135:H135"/>
    <mergeCell ref="C130:L130"/>
    <mergeCell ref="C120:H120"/>
    <mergeCell ref="C112:L112"/>
    <mergeCell ref="B2:L2"/>
    <mergeCell ref="C136:L136"/>
    <mergeCell ref="B48:K48"/>
    <mergeCell ref="B49:K49"/>
    <mergeCell ref="B24:K24"/>
    <mergeCell ref="B32:K32"/>
    <mergeCell ref="B69:K69"/>
    <mergeCell ref="B64:L64"/>
    <mergeCell ref="B67:L67"/>
    <mergeCell ref="B31:L31"/>
    <mergeCell ref="B37:K37"/>
    <mergeCell ref="B45:K45"/>
    <mergeCell ref="B33:L33"/>
    <mergeCell ref="B4:L4"/>
    <mergeCell ref="B10:L10"/>
    <mergeCell ref="B7:K7"/>
    <mergeCell ref="B9:L9"/>
    <mergeCell ref="B29:K29"/>
    <mergeCell ref="B22:L22"/>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Feuil2"/>
  <dimension ref="A1:G6"/>
  <sheetViews>
    <sheetView zoomScalePageLayoutView="0" workbookViewId="0" topLeftCell="A1">
      <selection activeCell="A1" sqref="A1"/>
    </sheetView>
  </sheetViews>
  <sheetFormatPr defaultColWidth="10.8515625" defaultRowHeight="15"/>
  <cols>
    <col min="1" max="1" width="40.8515625" style="146" customWidth="1"/>
    <col min="2" max="5" width="10.8515625" style="146" customWidth="1"/>
    <col min="6" max="6" width="26.57421875" style="146" customWidth="1"/>
    <col min="7" max="7" width="11.421875" style="146" customWidth="1"/>
    <col min="8" max="16384" width="10.8515625" style="146" customWidth="1"/>
  </cols>
  <sheetData>
    <row r="1" spans="1:7" ht="15">
      <c r="A1" s="145" t="s">
        <v>126</v>
      </c>
      <c r="B1" s="146" t="s">
        <v>93</v>
      </c>
      <c r="F1" s="145" t="s">
        <v>127</v>
      </c>
      <c r="G1" s="146" t="s">
        <v>130</v>
      </c>
    </row>
    <row r="2" spans="1:6" ht="15">
      <c r="A2" s="145"/>
      <c r="F2" s="145"/>
    </row>
    <row r="3" spans="1:7" ht="15">
      <c r="A3" s="145" t="s">
        <v>107</v>
      </c>
      <c r="B3" s="146" t="s">
        <v>89</v>
      </c>
      <c r="F3" s="145" t="s">
        <v>128</v>
      </c>
      <c r="G3" s="146" t="s">
        <v>89</v>
      </c>
    </row>
    <row r="4" spans="1:7" ht="15">
      <c r="A4" s="145" t="s">
        <v>88</v>
      </c>
      <c r="B4" s="146" t="s">
        <v>90</v>
      </c>
      <c r="F4" s="145" t="s">
        <v>129</v>
      </c>
      <c r="G4" s="146" t="s">
        <v>90</v>
      </c>
    </row>
    <row r="5" spans="1:6" ht="15">
      <c r="A5" s="145" t="s">
        <v>94</v>
      </c>
      <c r="B5" s="146" t="s">
        <v>91</v>
      </c>
      <c r="F5" s="145"/>
    </row>
    <row r="6" spans="1:6" ht="15">
      <c r="A6" s="145" t="s">
        <v>131</v>
      </c>
      <c r="B6" s="146" t="s">
        <v>92</v>
      </c>
      <c r="F6" s="145"/>
    </row>
  </sheetData>
  <sheetProtection password="EAD6" sheet="1" objects="1" scenario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Feuil3"/>
  <dimension ref="A1:L29"/>
  <sheetViews>
    <sheetView showGridLines="0" zoomScalePageLayoutView="0" workbookViewId="0" topLeftCell="B1">
      <selection activeCell="C4" sqref="C4"/>
    </sheetView>
  </sheetViews>
  <sheetFormatPr defaultColWidth="11.421875" defaultRowHeight="15"/>
  <cols>
    <col min="1" max="1" width="1.8515625" style="146" hidden="1" customWidth="1"/>
    <col min="2" max="2" width="4.8515625" style="146" customWidth="1"/>
    <col min="3" max="3" width="46.140625" style="146" customWidth="1"/>
    <col min="4" max="4" width="27.421875" style="146" customWidth="1"/>
    <col min="5" max="5" width="11.28125" style="146" customWidth="1"/>
    <col min="6" max="6" width="32.8515625" style="146" customWidth="1"/>
    <col min="7" max="9" width="8.140625" style="146" customWidth="1"/>
    <col min="10" max="11" width="13.28125" style="146" customWidth="1"/>
    <col min="12" max="12" width="2.7109375" style="146" customWidth="1"/>
    <col min="13" max="16384" width="11.421875" style="146" customWidth="1"/>
  </cols>
  <sheetData>
    <row r="1" spans="1:12" ht="15">
      <c r="A1" s="551" t="s">
        <v>272</v>
      </c>
      <c r="B1" s="149"/>
      <c r="C1" s="149"/>
      <c r="D1" s="149"/>
      <c r="E1" s="149"/>
      <c r="F1" s="149"/>
      <c r="G1" s="149"/>
      <c r="H1" s="149"/>
      <c r="I1" s="149"/>
      <c r="J1" s="149"/>
      <c r="K1" s="149"/>
      <c r="L1" s="150"/>
    </row>
    <row r="2" spans="1:12" ht="38.25" customHeight="1">
      <c r="A2" s="552"/>
      <c r="B2" s="151"/>
      <c r="C2" s="750" t="s">
        <v>180</v>
      </c>
      <c r="D2" s="750"/>
      <c r="E2" s="750"/>
      <c r="F2" s="750"/>
      <c r="G2" s="750"/>
      <c r="H2" s="750"/>
      <c r="I2" s="750"/>
      <c r="J2" s="750"/>
      <c r="K2" s="750"/>
      <c r="L2" s="152"/>
    </row>
    <row r="3" spans="1:12" ht="12.75" customHeight="1">
      <c r="A3" s="552"/>
      <c r="B3" s="153"/>
      <c r="C3" s="154"/>
      <c r="D3" s="155"/>
      <c r="E3" s="155"/>
      <c r="F3" s="155"/>
      <c r="G3" s="155"/>
      <c r="H3" s="155"/>
      <c r="I3" s="155"/>
      <c r="J3" s="155"/>
      <c r="K3" s="155"/>
      <c r="L3" s="156"/>
    </row>
    <row r="4" spans="1:12" ht="12.75" customHeight="1">
      <c r="A4" s="552"/>
      <c r="B4" s="153"/>
      <c r="C4" s="157" t="s">
        <v>36</v>
      </c>
      <c r="D4" s="510"/>
      <c r="E4" s="443"/>
      <c r="F4" s="443"/>
      <c r="G4" s="443"/>
      <c r="H4" s="443"/>
      <c r="I4" s="443"/>
      <c r="J4" s="443"/>
      <c r="K4" s="443"/>
      <c r="L4" s="158"/>
    </row>
    <row r="5" spans="1:12" ht="12.75" customHeight="1">
      <c r="A5" s="384"/>
      <c r="B5" s="153"/>
      <c r="C5" s="157"/>
      <c r="D5" s="443"/>
      <c r="E5" s="443"/>
      <c r="F5" s="443"/>
      <c r="G5" s="443"/>
      <c r="H5" s="443"/>
      <c r="I5" s="443"/>
      <c r="J5" s="443"/>
      <c r="K5" s="443"/>
      <c r="L5" s="158"/>
    </row>
    <row r="6" spans="1:12" ht="12.75" customHeight="1">
      <c r="A6" s="384"/>
      <c r="B6" s="153"/>
      <c r="C6" s="153" t="s">
        <v>37</v>
      </c>
      <c r="D6" s="444" t="s">
        <v>147</v>
      </c>
      <c r="E6" s="153"/>
      <c r="F6" s="153"/>
      <c r="G6" s="153"/>
      <c r="H6" s="153"/>
      <c r="I6" s="153"/>
      <c r="J6" s="153"/>
      <c r="K6" s="153"/>
      <c r="L6" s="159"/>
    </row>
    <row r="7" spans="1:12" ht="12.75" customHeight="1">
      <c r="A7" s="384"/>
      <c r="B7" s="153"/>
      <c r="C7" s="153"/>
      <c r="D7" s="153"/>
      <c r="E7" s="153"/>
      <c r="F7" s="153"/>
      <c r="G7" s="153"/>
      <c r="H7" s="153"/>
      <c r="I7" s="153"/>
      <c r="J7" s="153"/>
      <c r="K7" s="153"/>
      <c r="L7" s="159"/>
    </row>
    <row r="8" spans="1:12" ht="12.75" customHeight="1">
      <c r="A8" s="384"/>
      <c r="B8" s="153"/>
      <c r="C8" s="153" t="s">
        <v>2</v>
      </c>
      <c r="D8" s="746"/>
      <c r="E8" s="751"/>
      <c r="F8" s="751"/>
      <c r="G8" s="751"/>
      <c r="H8" s="751"/>
      <c r="I8" s="751"/>
      <c r="J8" s="751"/>
      <c r="K8" s="747"/>
      <c r="L8" s="159"/>
    </row>
    <row r="9" spans="1:12" ht="12.75" customHeight="1">
      <c r="A9" s="384"/>
      <c r="B9" s="153"/>
      <c r="C9" s="153"/>
      <c r="D9" s="153"/>
      <c r="E9" s="153"/>
      <c r="F9" s="443"/>
      <c r="G9" s="443"/>
      <c r="H9" s="443"/>
      <c r="I9" s="443"/>
      <c r="J9" s="443"/>
      <c r="K9" s="443"/>
      <c r="L9" s="159"/>
    </row>
    <row r="10" spans="1:12" ht="25.5" customHeight="1">
      <c r="A10" s="384"/>
      <c r="B10" s="153"/>
      <c r="C10" s="153" t="s">
        <v>0</v>
      </c>
      <c r="D10" s="752"/>
      <c r="E10" s="752"/>
      <c r="F10" s="752"/>
      <c r="G10" s="752"/>
      <c r="H10" s="752"/>
      <c r="I10" s="752"/>
      <c r="J10" s="752"/>
      <c r="K10" s="752"/>
      <c r="L10" s="159"/>
    </row>
    <row r="11" spans="1:12" ht="12.75" customHeight="1">
      <c r="A11" s="384"/>
      <c r="B11" s="153"/>
      <c r="C11" s="153"/>
      <c r="D11" s="153"/>
      <c r="E11" s="153"/>
      <c r="F11" s="153"/>
      <c r="G11" s="153"/>
      <c r="H11" s="153"/>
      <c r="I11" s="153"/>
      <c r="J11" s="153"/>
      <c r="K11" s="153"/>
      <c r="L11" s="159"/>
    </row>
    <row r="12" spans="1:12" ht="25.5" customHeight="1">
      <c r="A12" s="384"/>
      <c r="B12" s="153"/>
      <c r="C12" s="160" t="s">
        <v>38</v>
      </c>
      <c r="D12" s="746"/>
      <c r="E12" s="747"/>
      <c r="F12" s="153"/>
      <c r="G12" s="153"/>
      <c r="H12" s="153"/>
      <c r="I12" s="153"/>
      <c r="J12" s="153"/>
      <c r="K12" s="153"/>
      <c r="L12" s="159"/>
    </row>
    <row r="13" spans="1:12" ht="12.75" customHeight="1">
      <c r="A13" s="384"/>
      <c r="B13" s="153"/>
      <c r="C13" s="153"/>
      <c r="D13" s="153"/>
      <c r="E13" s="153"/>
      <c r="F13" s="153"/>
      <c r="G13" s="153"/>
      <c r="H13" s="153"/>
      <c r="I13" s="153"/>
      <c r="J13" s="153"/>
      <c r="K13" s="153"/>
      <c r="L13" s="159"/>
    </row>
    <row r="14" spans="1:12" ht="12.75" customHeight="1">
      <c r="A14" s="384"/>
      <c r="B14" s="153"/>
      <c r="C14" s="153" t="s">
        <v>1</v>
      </c>
      <c r="D14" s="753"/>
      <c r="E14" s="754"/>
      <c r="F14" s="153"/>
      <c r="G14" s="153"/>
      <c r="H14" s="153"/>
      <c r="I14" s="153"/>
      <c r="J14" s="153"/>
      <c r="K14" s="153"/>
      <c r="L14" s="159"/>
    </row>
    <row r="15" spans="1:12" ht="12.75" customHeight="1">
      <c r="A15" s="384"/>
      <c r="B15" s="153"/>
      <c r="C15" s="153"/>
      <c r="D15" s="153"/>
      <c r="E15" s="153"/>
      <c r="F15" s="153"/>
      <c r="G15" s="153"/>
      <c r="H15" s="153"/>
      <c r="I15" s="153"/>
      <c r="J15" s="153"/>
      <c r="K15" s="153"/>
      <c r="L15" s="159"/>
    </row>
    <row r="16" spans="1:12" ht="12.75" customHeight="1">
      <c r="A16" s="384"/>
      <c r="B16" s="153"/>
      <c r="C16" s="161" t="s">
        <v>39</v>
      </c>
      <c r="D16" s="745"/>
      <c r="E16" s="745"/>
      <c r="F16" s="153"/>
      <c r="G16" s="153"/>
      <c r="H16" s="153"/>
      <c r="I16" s="153"/>
      <c r="J16" s="153"/>
      <c r="K16" s="153"/>
      <c r="L16" s="159"/>
    </row>
    <row r="17" spans="1:12" ht="12.75" customHeight="1">
      <c r="A17" s="384"/>
      <c r="B17" s="153"/>
      <c r="C17" s="161"/>
      <c r="D17" s="153"/>
      <c r="E17" s="153"/>
      <c r="F17" s="153"/>
      <c r="G17" s="153"/>
      <c r="H17" s="153"/>
      <c r="I17" s="153"/>
      <c r="J17" s="153"/>
      <c r="K17" s="153"/>
      <c r="L17" s="159"/>
    </row>
    <row r="18" spans="1:12" ht="12.75" customHeight="1">
      <c r="A18" s="384"/>
      <c r="B18" s="153"/>
      <c r="C18" s="153" t="s">
        <v>139</v>
      </c>
      <c r="D18" s="745"/>
      <c r="E18" s="745"/>
      <c r="F18" s="153"/>
      <c r="G18" s="153"/>
      <c r="H18" s="153"/>
      <c r="I18" s="153"/>
      <c r="J18" s="153"/>
      <c r="K18" s="153"/>
      <c r="L18" s="159"/>
    </row>
    <row r="19" spans="1:12" ht="12.75" customHeight="1">
      <c r="A19" s="384"/>
      <c r="B19" s="153"/>
      <c r="C19" s="153"/>
      <c r="D19" s="153"/>
      <c r="E19" s="153"/>
      <c r="F19" s="153"/>
      <c r="G19" s="153"/>
      <c r="H19" s="153"/>
      <c r="I19" s="153"/>
      <c r="J19" s="153"/>
      <c r="K19" s="153"/>
      <c r="L19" s="159"/>
    </row>
    <row r="20" spans="1:12" ht="25.5" customHeight="1">
      <c r="A20" s="384"/>
      <c r="B20" s="153"/>
      <c r="C20" s="160" t="s">
        <v>40</v>
      </c>
      <c r="D20" s="746"/>
      <c r="E20" s="747"/>
      <c r="F20" s="153"/>
      <c r="G20" s="153"/>
      <c r="H20" s="153"/>
      <c r="I20" s="153"/>
      <c r="J20" s="153"/>
      <c r="K20" s="153"/>
      <c r="L20" s="159"/>
    </row>
    <row r="21" spans="1:12" ht="12.75" customHeight="1">
      <c r="A21" s="384"/>
      <c r="B21" s="153"/>
      <c r="C21" s="153"/>
      <c r="D21" s="162"/>
      <c r="E21" s="162"/>
      <c r="F21" s="153"/>
      <c r="G21" s="153"/>
      <c r="H21" s="153"/>
      <c r="I21" s="153"/>
      <c r="J21" s="153"/>
      <c r="K21" s="153"/>
      <c r="L21" s="159"/>
    </row>
    <row r="22" spans="1:12" ht="12.75" customHeight="1" thickBot="1">
      <c r="A22" s="384"/>
      <c r="B22" s="153"/>
      <c r="C22" s="147" t="s">
        <v>95</v>
      </c>
      <c r="D22" s="153"/>
      <c r="E22" s="160"/>
      <c r="F22" s="160"/>
      <c r="G22" s="160"/>
      <c r="H22" s="160"/>
      <c r="I22" s="160"/>
      <c r="J22" s="160"/>
      <c r="K22" s="160"/>
      <c r="L22" s="159"/>
    </row>
    <row r="23" spans="1:12" ht="13.5" customHeight="1" thickBot="1">
      <c r="A23" s="384"/>
      <c r="B23" s="153"/>
      <c r="C23" s="153"/>
      <c r="D23" s="153"/>
      <c r="E23" s="160"/>
      <c r="F23" s="160"/>
      <c r="G23" s="160"/>
      <c r="H23" s="160"/>
      <c r="I23" s="160"/>
      <c r="J23" s="748" t="s">
        <v>41</v>
      </c>
      <c r="K23" s="749"/>
      <c r="L23" s="159"/>
    </row>
    <row r="24" spans="1:12" ht="61.5" customHeight="1" thickBot="1">
      <c r="A24" s="384"/>
      <c r="B24" s="153"/>
      <c r="C24" s="470" t="s">
        <v>86</v>
      </c>
      <c r="D24" s="479" t="s">
        <v>87</v>
      </c>
      <c r="E24" s="472" t="s">
        <v>118</v>
      </c>
      <c r="F24" s="472" t="s">
        <v>82</v>
      </c>
      <c r="G24" s="472" t="s">
        <v>83</v>
      </c>
      <c r="H24" s="480" t="s">
        <v>84</v>
      </c>
      <c r="I24" s="480" t="s">
        <v>85</v>
      </c>
      <c r="J24" s="481" t="s">
        <v>125</v>
      </c>
      <c r="K24" s="476" t="s">
        <v>111</v>
      </c>
      <c r="L24" s="159"/>
    </row>
    <row r="25" spans="1:12" ht="15" customHeight="1">
      <c r="A25" s="384"/>
      <c r="B25" s="153"/>
      <c r="C25" s="477"/>
      <c r="D25" s="468"/>
      <c r="E25" s="554" t="s">
        <v>147</v>
      </c>
      <c r="F25" s="553"/>
      <c r="G25" s="478"/>
      <c r="H25" s="478"/>
      <c r="I25" s="478"/>
      <c r="J25" s="696"/>
      <c r="K25" s="697"/>
      <c r="L25" s="159"/>
    </row>
    <row r="26" spans="1:12" s="145" customFormat="1" ht="15" customHeight="1" thickBot="1">
      <c r="A26" s="486"/>
      <c r="B26" s="153"/>
      <c r="C26" s="487"/>
      <c r="D26" s="488"/>
      <c r="E26" s="489"/>
      <c r="F26" s="490"/>
      <c r="G26" s="491"/>
      <c r="H26" s="491"/>
      <c r="I26" s="491"/>
      <c r="J26" s="492"/>
      <c r="K26" s="493"/>
      <c r="L26" s="159"/>
    </row>
    <row r="27" spans="1:12" ht="21.75" customHeight="1">
      <c r="A27" s="384"/>
      <c r="B27" s="148"/>
      <c r="C27" s="148"/>
      <c r="D27" s="148"/>
      <c r="E27" s="148"/>
      <c r="F27" s="148"/>
      <c r="G27" s="148"/>
      <c r="H27" s="148"/>
      <c r="I27" s="148"/>
      <c r="J27" s="148"/>
      <c r="K27" s="148"/>
      <c r="L27" s="163"/>
    </row>
    <row r="28" spans="1:12" ht="15">
      <c r="A28" s="384"/>
      <c r="B28" s="148"/>
      <c r="C28" s="148"/>
      <c r="D28" s="148"/>
      <c r="E28" s="148"/>
      <c r="F28" s="148"/>
      <c r="G28" s="148"/>
      <c r="H28" s="148"/>
      <c r="I28" s="148"/>
      <c r="J28" s="148"/>
      <c r="K28" s="148"/>
      <c r="L28" s="163"/>
    </row>
    <row r="29" spans="1:12" ht="15.75" thickBot="1">
      <c r="A29" s="385"/>
      <c r="B29" s="164"/>
      <c r="C29" s="164"/>
      <c r="D29" s="164"/>
      <c r="E29" s="164"/>
      <c r="F29" s="164"/>
      <c r="G29" s="164"/>
      <c r="H29" s="164"/>
      <c r="I29" s="164"/>
      <c r="J29" s="164"/>
      <c r="K29" s="164"/>
      <c r="L29" s="165"/>
    </row>
  </sheetData>
  <sheetProtection password="EAD6" sheet="1" objects="1" scenarios="1"/>
  <mergeCells count="9">
    <mergeCell ref="D18:E18"/>
    <mergeCell ref="D20:E20"/>
    <mergeCell ref="J23:K23"/>
    <mergeCell ref="C2:K2"/>
    <mergeCell ref="D8:K8"/>
    <mergeCell ref="D10:K10"/>
    <mergeCell ref="D12:E12"/>
    <mergeCell ref="D14:E14"/>
    <mergeCell ref="D16:E16"/>
  </mergeCells>
  <dataValidations count="4">
    <dataValidation type="textLength" operator="equal" allowBlank="1" showInputMessage="1" showErrorMessage="1" error="Veuillez saisir un n° finess de 9 caractères (sans espace, tiret, ...)" sqref="D6 E25:E26">
      <formula1>9</formula1>
    </dataValidation>
    <dataValidation type="whole" allowBlank="1" showInputMessage="1" showErrorMessage="1" error="Veuillez saisir une année." sqref="D4">
      <formula1>2010</formula1>
      <formula2>2030</formula2>
    </dataValidation>
    <dataValidation type="decimal" operator="greaterThanOrEqual" allowBlank="1" showInputMessage="1" showErrorMessage="1" error="Veuillez saisir un nombre." sqref="G25:K26">
      <formula1>0</formula1>
    </dataValidation>
    <dataValidation type="list" allowBlank="1" showInputMessage="1" showErrorMessage="1" sqref="F25">
      <formula1>categorie</formula1>
    </dataValidation>
  </dataValidation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Feuil4"/>
  <dimension ref="A1:L15"/>
  <sheetViews>
    <sheetView showGridLines="0" zoomScalePageLayoutView="0" workbookViewId="0" topLeftCell="A1">
      <selection activeCell="B5" sqref="B5"/>
    </sheetView>
  </sheetViews>
  <sheetFormatPr defaultColWidth="11.421875" defaultRowHeight="15"/>
  <cols>
    <col min="1" max="1" width="3.57421875" style="118" customWidth="1"/>
    <col min="2" max="2" width="13.8515625" style="118" customWidth="1"/>
    <col min="3" max="3" width="32.421875" style="118" customWidth="1"/>
    <col min="4" max="4" width="27.421875" style="118" customWidth="1"/>
    <col min="5" max="5" width="12.00390625" style="118" customWidth="1"/>
    <col min="6" max="6" width="32.8515625" style="118" customWidth="1"/>
    <col min="7" max="9" width="8.140625" style="118" customWidth="1"/>
    <col min="10" max="11" width="13.28125" style="118" customWidth="1"/>
    <col min="12" max="12" width="2.7109375" style="118" customWidth="1"/>
    <col min="13" max="16384" width="11.421875" style="118" customWidth="1"/>
  </cols>
  <sheetData>
    <row r="1" spans="1:12" ht="15">
      <c r="A1" s="129"/>
      <c r="B1" s="116"/>
      <c r="C1" s="116"/>
      <c r="D1" s="116"/>
      <c r="E1" s="116"/>
      <c r="F1" s="116"/>
      <c r="G1" s="116"/>
      <c r="H1" s="116"/>
      <c r="I1" s="116"/>
      <c r="J1" s="116"/>
      <c r="K1" s="116"/>
      <c r="L1" s="117"/>
    </row>
    <row r="2" spans="1:12" ht="38.25" customHeight="1">
      <c r="A2" s="132"/>
      <c r="B2" s="744" t="s">
        <v>124</v>
      </c>
      <c r="C2" s="744"/>
      <c r="D2" s="744"/>
      <c r="E2" s="744"/>
      <c r="F2" s="744"/>
      <c r="G2" s="744"/>
      <c r="H2" s="744"/>
      <c r="I2" s="744"/>
      <c r="J2" s="744"/>
      <c r="K2" s="744"/>
      <c r="L2" s="119"/>
    </row>
    <row r="3" spans="1:12" ht="12.75" customHeight="1">
      <c r="A3" s="132"/>
      <c r="B3" s="120"/>
      <c r="C3" s="121"/>
      <c r="D3" s="122"/>
      <c r="E3" s="122"/>
      <c r="F3" s="122"/>
      <c r="G3" s="122"/>
      <c r="H3" s="122"/>
      <c r="I3" s="122"/>
      <c r="J3" s="122"/>
      <c r="K3" s="122"/>
      <c r="L3" s="123"/>
    </row>
    <row r="4" spans="1:12" ht="12.75" customHeight="1">
      <c r="A4" s="132"/>
      <c r="B4" s="120"/>
      <c r="C4" s="124"/>
      <c r="D4" s="127"/>
      <c r="E4" s="127"/>
      <c r="F4" s="124"/>
      <c r="G4" s="124"/>
      <c r="H4" s="124"/>
      <c r="I4" s="124"/>
      <c r="J4" s="124"/>
      <c r="K4" s="124"/>
      <c r="L4" s="125"/>
    </row>
    <row r="5" spans="1:12" ht="12.75" customHeight="1">
      <c r="A5" s="132"/>
      <c r="B5" s="139" t="s">
        <v>279</v>
      </c>
      <c r="C5" s="139"/>
      <c r="D5" s="124"/>
      <c r="E5" s="126"/>
      <c r="F5" s="126"/>
      <c r="G5" s="126"/>
      <c r="H5" s="126"/>
      <c r="I5" s="126"/>
      <c r="J5" s="126"/>
      <c r="K5" s="126"/>
      <c r="L5" s="125"/>
    </row>
    <row r="6" spans="1:12" ht="12.75" customHeight="1" thickBot="1">
      <c r="A6" s="132"/>
      <c r="B6" s="120"/>
      <c r="C6" s="138"/>
      <c r="D6" s="124"/>
      <c r="E6" s="126"/>
      <c r="F6" s="126"/>
      <c r="G6" s="126"/>
      <c r="H6" s="126"/>
      <c r="I6" s="126"/>
      <c r="J6" s="126"/>
      <c r="K6" s="126"/>
      <c r="L6" s="125"/>
    </row>
    <row r="7" spans="1:12" ht="13.5" customHeight="1" thickBot="1">
      <c r="A7" s="132"/>
      <c r="B7" s="120"/>
      <c r="C7" s="124"/>
      <c r="D7" s="124"/>
      <c r="E7" s="126"/>
      <c r="F7" s="126"/>
      <c r="G7" s="126"/>
      <c r="H7" s="126"/>
      <c r="I7" s="126"/>
      <c r="J7" s="755" t="s">
        <v>41</v>
      </c>
      <c r="K7" s="756"/>
      <c r="L7" s="125"/>
    </row>
    <row r="8" spans="1:12" ht="61.5" customHeight="1" thickBot="1">
      <c r="A8" s="132"/>
      <c r="B8" s="470" t="s">
        <v>140</v>
      </c>
      <c r="C8" s="471" t="s">
        <v>120</v>
      </c>
      <c r="D8" s="471" t="s">
        <v>87</v>
      </c>
      <c r="E8" s="472" t="s">
        <v>282</v>
      </c>
      <c r="F8" s="473" t="s">
        <v>82</v>
      </c>
      <c r="G8" s="473" t="s">
        <v>83</v>
      </c>
      <c r="H8" s="474" t="s">
        <v>84</v>
      </c>
      <c r="I8" s="474" t="s">
        <v>85</v>
      </c>
      <c r="J8" s="475" t="s">
        <v>125</v>
      </c>
      <c r="K8" s="476" t="s">
        <v>111</v>
      </c>
      <c r="L8" s="125"/>
    </row>
    <row r="9" spans="1:12" ht="15" customHeight="1">
      <c r="A9" s="132"/>
      <c r="B9" s="550" t="s">
        <v>147</v>
      </c>
      <c r="C9" s="468"/>
      <c r="D9" s="468"/>
      <c r="E9" s="549" t="s">
        <v>147</v>
      </c>
      <c r="F9" s="548"/>
      <c r="G9" s="469"/>
      <c r="H9" s="469"/>
      <c r="I9" s="469"/>
      <c r="J9" s="698"/>
      <c r="K9" s="699"/>
      <c r="L9" s="125"/>
    </row>
    <row r="10" spans="1:12" s="502" customFormat="1" ht="15" customHeight="1" thickBot="1">
      <c r="A10" s="495"/>
      <c r="B10" s="496"/>
      <c r="C10" s="494"/>
      <c r="D10" s="494"/>
      <c r="E10" s="497"/>
      <c r="F10" s="498"/>
      <c r="G10" s="499"/>
      <c r="H10" s="499"/>
      <c r="I10" s="499"/>
      <c r="J10" s="500"/>
      <c r="K10" s="501"/>
      <c r="L10" s="125"/>
    </row>
    <row r="11" spans="1:12" ht="21.75" customHeight="1">
      <c r="A11" s="132"/>
      <c r="B11" s="134"/>
      <c r="C11" s="134"/>
      <c r="D11" s="134"/>
      <c r="E11" s="134"/>
      <c r="F11" s="134"/>
      <c r="G11" s="134"/>
      <c r="H11" s="134"/>
      <c r="I11" s="134"/>
      <c r="J11" s="134"/>
      <c r="K11" s="134"/>
      <c r="L11" s="133"/>
    </row>
    <row r="12" spans="1:12" ht="15">
      <c r="A12" s="132"/>
      <c r="B12" s="134"/>
      <c r="C12" s="134"/>
      <c r="D12" s="134"/>
      <c r="E12" s="134"/>
      <c r="F12" s="134"/>
      <c r="G12" s="134"/>
      <c r="H12" s="134"/>
      <c r="I12" s="134"/>
      <c r="J12" s="134"/>
      <c r="K12" s="134"/>
      <c r="L12" s="133"/>
    </row>
    <row r="13" spans="1:12" s="128" customFormat="1" ht="15">
      <c r="A13" s="132"/>
      <c r="B13" s="174" t="s">
        <v>141</v>
      </c>
      <c r="C13" s="134"/>
      <c r="D13" s="134"/>
      <c r="E13" s="134"/>
      <c r="F13" s="134"/>
      <c r="G13" s="134"/>
      <c r="H13" s="134"/>
      <c r="I13" s="134"/>
      <c r="J13" s="134"/>
      <c r="K13" s="134"/>
      <c r="L13" s="133"/>
    </row>
    <row r="14" spans="1:12" s="128" customFormat="1" ht="15">
      <c r="A14" s="132"/>
      <c r="B14" s="174" t="s">
        <v>142</v>
      </c>
      <c r="C14" s="134"/>
      <c r="D14" s="134"/>
      <c r="E14" s="134"/>
      <c r="F14" s="134"/>
      <c r="G14" s="134"/>
      <c r="H14" s="134"/>
      <c r="I14" s="134"/>
      <c r="J14" s="134"/>
      <c r="K14" s="134"/>
      <c r="L14" s="133"/>
    </row>
    <row r="15" spans="1:12" ht="15.75" thickBot="1">
      <c r="A15" s="135"/>
      <c r="B15" s="136"/>
      <c r="C15" s="136"/>
      <c r="D15" s="136"/>
      <c r="E15" s="136"/>
      <c r="F15" s="136"/>
      <c r="G15" s="136"/>
      <c r="H15" s="136"/>
      <c r="I15" s="136"/>
      <c r="J15" s="136"/>
      <c r="K15" s="136"/>
      <c r="L15" s="137"/>
    </row>
  </sheetData>
  <sheetProtection password="EAD6" sheet="1" objects="1" scenarios="1"/>
  <mergeCells count="2">
    <mergeCell ref="J7:K7"/>
    <mergeCell ref="B2:K2"/>
  </mergeCells>
  <dataValidations count="5">
    <dataValidation showInputMessage="1" showErrorMessage="1" error="Veuillez sélectionner une catégorie dans la liste proposée." sqref="F10"/>
    <dataValidation type="decimal" operator="greaterThanOrEqual" allowBlank="1" showInputMessage="1" showErrorMessage="1" error="Veuillez saisir un nombre." sqref="G9:K10">
      <formula1>0</formula1>
    </dataValidation>
    <dataValidation type="textLength" operator="equal" allowBlank="1" showInputMessage="1" showErrorMessage="1" error="Veuillez saisir un n° finess de 9 caractères (sans espace, tiret, ...)" sqref="E9:E10">
      <formula1>9</formula1>
    </dataValidation>
    <dataValidation type="list" allowBlank="1" showInputMessage="1" showErrorMessage="1" sqref="F9">
      <formula1>Categorie_SF</formula1>
    </dataValidation>
    <dataValidation type="textLength" operator="lessThanOrEqual" allowBlank="1" showInputMessage="1" showErrorMessage="1" error="Veuillez saisir un identifiant de 6 caractères (sans caractère spéciaux, espace, tiret, accents...)" sqref="B9">
      <formula1>6</formula1>
    </dataValidation>
  </dataValidation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Feuil5"/>
  <dimension ref="A1:T154"/>
  <sheetViews>
    <sheetView showGridLines="0" zoomScale="85" zoomScaleNormal="85" zoomScalePageLayoutView="0" workbookViewId="0" topLeftCell="A2">
      <selection activeCell="C10" sqref="C10"/>
    </sheetView>
  </sheetViews>
  <sheetFormatPr defaultColWidth="11.421875" defaultRowHeight="15"/>
  <cols>
    <col min="1" max="1" width="2.7109375" style="11" customWidth="1"/>
    <col min="2" max="2" width="13.28125" style="11" customWidth="1"/>
    <col min="3" max="3" width="51.57421875" style="11" customWidth="1"/>
    <col min="4" max="14" width="12.7109375" style="207" customWidth="1"/>
    <col min="15" max="15" width="12.7109375" style="208" customWidth="1"/>
    <col min="16" max="18" width="11.28125" style="209" customWidth="1"/>
    <col min="19" max="19" width="11.28125" style="11" customWidth="1"/>
    <col min="20" max="20" width="2.7109375" style="11" customWidth="1"/>
    <col min="21" max="16384" width="11.421875" style="11" customWidth="1"/>
  </cols>
  <sheetData>
    <row r="1" spans="1:20" ht="11.25">
      <c r="A1" s="424"/>
      <c r="B1" s="425"/>
      <c r="C1" s="425"/>
      <c r="D1" s="426"/>
      <c r="E1" s="426"/>
      <c r="F1" s="426"/>
      <c r="G1" s="426"/>
      <c r="H1" s="426"/>
      <c r="I1" s="426"/>
      <c r="J1" s="426"/>
      <c r="K1" s="426"/>
      <c r="L1" s="426"/>
      <c r="M1" s="426"/>
      <c r="N1" s="426"/>
      <c r="O1" s="427"/>
      <c r="P1" s="428"/>
      <c r="Q1" s="428"/>
      <c r="R1" s="428"/>
      <c r="S1" s="425"/>
      <c r="T1" s="429"/>
    </row>
    <row r="2" spans="1:20" ht="25.5" customHeight="1">
      <c r="A2" s="430"/>
      <c r="B2" s="795" t="s">
        <v>96</v>
      </c>
      <c r="C2" s="795"/>
      <c r="D2" s="796"/>
      <c r="E2" s="796"/>
      <c r="F2" s="796"/>
      <c r="G2" s="166"/>
      <c r="H2" s="166"/>
      <c r="I2" s="166"/>
      <c r="J2" s="166"/>
      <c r="K2" s="166"/>
      <c r="L2" s="166"/>
      <c r="M2" s="166"/>
      <c r="N2" s="166"/>
      <c r="O2" s="431"/>
      <c r="P2" s="432"/>
      <c r="Q2" s="432"/>
      <c r="R2" s="432"/>
      <c r="S2" s="174"/>
      <c r="T2" s="61"/>
    </row>
    <row r="3" spans="1:20" ht="25.5" customHeight="1">
      <c r="A3" s="430"/>
      <c r="B3" s="795" t="s">
        <v>97</v>
      </c>
      <c r="C3" s="795"/>
      <c r="D3" s="797"/>
      <c r="E3" s="797"/>
      <c r="F3" s="797"/>
      <c r="G3" s="166"/>
      <c r="H3" s="166"/>
      <c r="I3" s="166"/>
      <c r="J3" s="166"/>
      <c r="K3" s="166"/>
      <c r="L3" s="166"/>
      <c r="M3" s="166"/>
      <c r="N3" s="166"/>
      <c r="O3" s="431"/>
      <c r="P3" s="432"/>
      <c r="Q3" s="432"/>
      <c r="R3" s="432"/>
      <c r="S3" s="174"/>
      <c r="T3" s="61"/>
    </row>
    <row r="4" spans="1:20" ht="12.75" customHeight="1">
      <c r="A4" s="430"/>
      <c r="B4" s="174"/>
      <c r="C4" s="174"/>
      <c r="D4" s="166"/>
      <c r="E4" s="166"/>
      <c r="F4" s="166"/>
      <c r="G4" s="166"/>
      <c r="H4" s="166"/>
      <c r="I4" s="166"/>
      <c r="J4" s="166"/>
      <c r="K4" s="166"/>
      <c r="L4" s="166"/>
      <c r="M4" s="166"/>
      <c r="N4" s="166"/>
      <c r="O4" s="431"/>
      <c r="P4" s="432"/>
      <c r="Q4" s="432"/>
      <c r="R4" s="432"/>
      <c r="S4" s="174"/>
      <c r="T4" s="61"/>
    </row>
    <row r="5" spans="1:20" ht="12.75" customHeight="1">
      <c r="A5" s="430"/>
      <c r="B5" s="174"/>
      <c r="C5" s="174"/>
      <c r="D5" s="18" t="s">
        <v>98</v>
      </c>
      <c r="E5" s="166"/>
      <c r="F5" s="166"/>
      <c r="G5" s="166"/>
      <c r="H5" s="166"/>
      <c r="I5" s="166"/>
      <c r="J5" s="166"/>
      <c r="K5" s="166"/>
      <c r="L5" s="166"/>
      <c r="M5" s="166"/>
      <c r="N5" s="166"/>
      <c r="O5" s="431"/>
      <c r="P5" s="432"/>
      <c r="Q5" s="432"/>
      <c r="R5" s="432"/>
      <c r="S5" s="174"/>
      <c r="T5" s="61"/>
    </row>
    <row r="6" spans="1:20" ht="12.75" customHeight="1">
      <c r="A6" s="430"/>
      <c r="B6" s="174"/>
      <c r="C6" s="174"/>
      <c r="D6" s="166"/>
      <c r="E6" s="166"/>
      <c r="F6" s="166"/>
      <c r="G6" s="166"/>
      <c r="H6" s="166"/>
      <c r="I6" s="166"/>
      <c r="J6" s="166"/>
      <c r="K6" s="166"/>
      <c r="L6" s="166"/>
      <c r="M6" s="166"/>
      <c r="N6" s="166"/>
      <c r="O6" s="431"/>
      <c r="P6" s="432"/>
      <c r="Q6" s="432"/>
      <c r="R6" s="432"/>
      <c r="S6" s="174"/>
      <c r="T6" s="61"/>
    </row>
    <row r="7" spans="1:20" ht="12.75" customHeight="1">
      <c r="A7" s="430"/>
      <c r="B7" s="174"/>
      <c r="C7" s="174"/>
      <c r="D7" s="19" t="s">
        <v>43</v>
      </c>
      <c r="E7" s="19" t="s">
        <v>44</v>
      </c>
      <c r="F7" s="19" t="s">
        <v>45</v>
      </c>
      <c r="G7" s="19" t="s">
        <v>46</v>
      </c>
      <c r="H7" s="19" t="s">
        <v>47</v>
      </c>
      <c r="I7" s="166"/>
      <c r="J7" s="166"/>
      <c r="K7" s="166"/>
      <c r="L7" s="166"/>
      <c r="M7" s="166"/>
      <c r="N7" s="166"/>
      <c r="O7" s="431"/>
      <c r="P7" s="432"/>
      <c r="Q7" s="432"/>
      <c r="R7" s="432"/>
      <c r="S7" s="174"/>
      <c r="T7" s="61"/>
    </row>
    <row r="8" spans="1:20" ht="12.75" customHeight="1">
      <c r="A8" s="430"/>
      <c r="B8" s="174"/>
      <c r="C8" s="174"/>
      <c r="D8" s="21"/>
      <c r="E8" s="21"/>
      <c r="F8" s="21"/>
      <c r="G8" s="21"/>
      <c r="H8" s="21"/>
      <c r="I8" s="713" t="str">
        <f>IF(D8+G8+H8=0,"Capacité installée non saisie","")</f>
        <v>Capacité installée non saisie</v>
      </c>
      <c r="J8" s="712"/>
      <c r="K8" s="166"/>
      <c r="L8" s="166"/>
      <c r="M8" s="166"/>
      <c r="N8" s="166"/>
      <c r="O8" s="431"/>
      <c r="P8" s="432"/>
      <c r="Q8" s="432"/>
      <c r="R8" s="432"/>
      <c r="S8" s="174"/>
      <c r="T8" s="61"/>
    </row>
    <row r="9" spans="1:20" s="710" customFormat="1" ht="12.75" customHeight="1">
      <c r="A9" s="430"/>
      <c r="B9" s="569"/>
      <c r="C9" s="569"/>
      <c r="D9" s="570"/>
      <c r="E9" s="570"/>
      <c r="F9" s="570"/>
      <c r="G9" s="570"/>
      <c r="H9" s="570"/>
      <c r="I9" s="571"/>
      <c r="J9" s="571"/>
      <c r="K9" s="571"/>
      <c r="L9" s="571"/>
      <c r="M9" s="571"/>
      <c r="N9" s="571"/>
      <c r="O9" s="572"/>
      <c r="P9" s="573"/>
      <c r="Q9" s="573"/>
      <c r="R9" s="573"/>
      <c r="S9" s="569"/>
      <c r="T9" s="61"/>
    </row>
    <row r="10" spans="1:20" s="711" customFormat="1" ht="25.5" customHeight="1">
      <c r="A10" s="574"/>
      <c r="B10" s="575"/>
      <c r="C10" s="53"/>
      <c r="D10" s="565" t="str">
        <f>IF('Page de garde'!$D$4="","Au 30 juin N-1","Au 30 juin "&amp;'Page de garde'!$D$4-1)</f>
        <v>Au 30 juin N-1</v>
      </c>
      <c r="E10" s="565" t="str">
        <f>IF('Page de garde'!$D$4="","Au 30 juin N","Au 30 juin "&amp;'Page de garde'!$D$4)</f>
        <v>Au 30 juin N</v>
      </c>
      <c r="F10" s="576"/>
      <c r="G10" s="577"/>
      <c r="H10" s="577"/>
      <c r="I10" s="578"/>
      <c r="J10" s="578"/>
      <c r="K10" s="578"/>
      <c r="L10" s="578"/>
      <c r="M10" s="578"/>
      <c r="N10" s="578"/>
      <c r="O10" s="572"/>
      <c r="P10" s="573"/>
      <c r="Q10" s="573"/>
      <c r="R10" s="573"/>
      <c r="S10" s="573"/>
      <c r="T10" s="579"/>
    </row>
    <row r="11" spans="1:20" s="711" customFormat="1" ht="12.75" customHeight="1">
      <c r="A11" s="574"/>
      <c r="B11" s="575"/>
      <c r="C11" s="580" t="s">
        <v>154</v>
      </c>
      <c r="D11" s="581"/>
      <c r="E11" s="581"/>
      <c r="F11" s="577"/>
      <c r="G11" s="577"/>
      <c r="H11" s="577"/>
      <c r="I11" s="578"/>
      <c r="J11" s="578"/>
      <c r="K11" s="578"/>
      <c r="L11" s="578"/>
      <c r="M11" s="578"/>
      <c r="N11" s="578"/>
      <c r="O11" s="572"/>
      <c r="P11" s="573"/>
      <c r="Q11" s="573"/>
      <c r="R11" s="573"/>
      <c r="S11" s="573"/>
      <c r="T11" s="579"/>
    </row>
    <row r="12" spans="1:20" s="711" customFormat="1" ht="12.75" customHeight="1">
      <c r="A12" s="574"/>
      <c r="B12" s="575"/>
      <c r="C12" s="580" t="s">
        <v>156</v>
      </c>
      <c r="D12" s="581"/>
      <c r="E12" s="581"/>
      <c r="F12" s="577"/>
      <c r="G12" s="577"/>
      <c r="H12" s="577"/>
      <c r="I12" s="578"/>
      <c r="J12" s="578"/>
      <c r="K12" s="578"/>
      <c r="L12" s="578"/>
      <c r="M12" s="578"/>
      <c r="N12" s="578"/>
      <c r="O12" s="572"/>
      <c r="P12" s="573"/>
      <c r="Q12" s="573"/>
      <c r="R12" s="573"/>
      <c r="S12" s="573"/>
      <c r="T12" s="579"/>
    </row>
    <row r="13" spans="1:20" s="711" customFormat="1" ht="12.75" customHeight="1">
      <c r="A13" s="574"/>
      <c r="B13" s="575"/>
      <c r="C13" s="580" t="s">
        <v>181</v>
      </c>
      <c r="D13" s="582"/>
      <c r="E13" s="582"/>
      <c r="F13" s="577"/>
      <c r="G13" s="577"/>
      <c r="H13" s="577"/>
      <c r="I13" s="578"/>
      <c r="J13" s="578"/>
      <c r="K13" s="578"/>
      <c r="L13" s="578"/>
      <c r="M13" s="578"/>
      <c r="N13" s="578"/>
      <c r="O13" s="572"/>
      <c r="P13" s="573"/>
      <c r="Q13" s="573"/>
      <c r="R13" s="573"/>
      <c r="S13" s="573"/>
      <c r="T13" s="579"/>
    </row>
    <row r="14" spans="1:20" s="711" customFormat="1" ht="12.75" customHeight="1">
      <c r="A14" s="574"/>
      <c r="B14" s="575"/>
      <c r="C14" s="580" t="s">
        <v>182</v>
      </c>
      <c r="D14" s="582"/>
      <c r="E14" s="582"/>
      <c r="F14" s="577"/>
      <c r="G14" s="577"/>
      <c r="H14" s="577"/>
      <c r="I14" s="578"/>
      <c r="J14" s="578"/>
      <c r="K14" s="578"/>
      <c r="L14" s="578"/>
      <c r="M14" s="578"/>
      <c r="N14" s="578"/>
      <c r="O14" s="572"/>
      <c r="P14" s="573"/>
      <c r="Q14" s="573"/>
      <c r="R14" s="573"/>
      <c r="S14" s="573"/>
      <c r="T14" s="579"/>
    </row>
    <row r="15" spans="1:20" s="711" customFormat="1" ht="12.75" customHeight="1">
      <c r="A15" s="574"/>
      <c r="B15" s="575"/>
      <c r="C15" s="580" t="s">
        <v>183</v>
      </c>
      <c r="D15" s="582"/>
      <c r="E15" s="582"/>
      <c r="F15" s="577"/>
      <c r="G15" s="577"/>
      <c r="H15" s="577"/>
      <c r="I15" s="578"/>
      <c r="J15" s="578"/>
      <c r="K15" s="578"/>
      <c r="L15" s="578"/>
      <c r="M15" s="578"/>
      <c r="N15" s="578"/>
      <c r="O15" s="572"/>
      <c r="P15" s="573"/>
      <c r="Q15" s="573"/>
      <c r="R15" s="573"/>
      <c r="S15" s="573"/>
      <c r="T15" s="579"/>
    </row>
    <row r="16" spans="1:20" s="711" customFormat="1" ht="12.75" customHeight="1">
      <c r="A16" s="574"/>
      <c r="B16" s="575"/>
      <c r="C16" s="580" t="s">
        <v>184</v>
      </c>
      <c r="D16" s="582"/>
      <c r="E16" s="582"/>
      <c r="F16" s="577"/>
      <c r="G16" s="577"/>
      <c r="H16" s="577"/>
      <c r="I16" s="578"/>
      <c r="J16" s="578"/>
      <c r="K16" s="578"/>
      <c r="L16" s="578"/>
      <c r="M16" s="578"/>
      <c r="N16" s="578"/>
      <c r="O16" s="572"/>
      <c r="P16" s="573"/>
      <c r="Q16" s="573"/>
      <c r="R16" s="573"/>
      <c r="S16" s="573"/>
      <c r="T16" s="579"/>
    </row>
    <row r="17" spans="1:20" ht="12.75" customHeight="1">
      <c r="A17" s="430"/>
      <c r="B17" s="174"/>
      <c r="C17" s="174"/>
      <c r="D17" s="166"/>
      <c r="E17" s="166"/>
      <c r="F17" s="166"/>
      <c r="G17" s="166"/>
      <c r="H17" s="166"/>
      <c r="I17" s="166"/>
      <c r="J17" s="166"/>
      <c r="K17" s="166"/>
      <c r="L17" s="166"/>
      <c r="M17" s="166"/>
      <c r="N17" s="166"/>
      <c r="O17" s="431"/>
      <c r="P17" s="432"/>
      <c r="Q17" s="432"/>
      <c r="R17" s="432"/>
      <c r="S17" s="174"/>
      <c r="T17" s="61"/>
    </row>
    <row r="18" spans="1:20" ht="12.75" customHeight="1">
      <c r="A18" s="430"/>
      <c r="B18" s="174"/>
      <c r="C18" s="174"/>
      <c r="D18" s="166"/>
      <c r="E18" s="166"/>
      <c r="F18" s="166"/>
      <c r="G18" s="166"/>
      <c r="H18" s="166"/>
      <c r="I18" s="166"/>
      <c r="J18" s="166"/>
      <c r="K18" s="166"/>
      <c r="L18" s="166"/>
      <c r="M18" s="166"/>
      <c r="N18" s="166"/>
      <c r="O18" s="431"/>
      <c r="P18" s="432"/>
      <c r="Q18" s="432"/>
      <c r="R18" s="432"/>
      <c r="S18" s="174"/>
      <c r="T18" s="61"/>
    </row>
    <row r="19" spans="1:20" s="168" customFormat="1" ht="38.25" customHeight="1">
      <c r="A19" s="433"/>
      <c r="B19" s="798" t="s">
        <v>99</v>
      </c>
      <c r="C19" s="798"/>
      <c r="D19" s="798"/>
      <c r="E19" s="798"/>
      <c r="F19" s="798"/>
      <c r="G19" s="798"/>
      <c r="H19" s="798"/>
      <c r="I19" s="798"/>
      <c r="J19" s="798"/>
      <c r="K19" s="798"/>
      <c r="L19" s="798"/>
      <c r="M19" s="798"/>
      <c r="N19" s="798"/>
      <c r="O19" s="798"/>
      <c r="P19" s="798"/>
      <c r="Q19" s="798"/>
      <c r="R19" s="798"/>
      <c r="S19" s="798"/>
      <c r="T19" s="167"/>
    </row>
    <row r="20" spans="1:20" ht="12.75" customHeight="1">
      <c r="A20" s="430"/>
      <c r="B20" s="174"/>
      <c r="C20" s="174"/>
      <c r="D20" s="166"/>
      <c r="E20" s="166"/>
      <c r="F20" s="166"/>
      <c r="G20" s="166"/>
      <c r="H20" s="166"/>
      <c r="I20" s="166"/>
      <c r="J20" s="166"/>
      <c r="K20" s="166"/>
      <c r="L20" s="166"/>
      <c r="M20" s="166"/>
      <c r="N20" s="166"/>
      <c r="O20" s="431"/>
      <c r="P20" s="432"/>
      <c r="Q20" s="432"/>
      <c r="R20" s="432"/>
      <c r="S20" s="174"/>
      <c r="T20" s="61"/>
    </row>
    <row r="21" spans="1:20" ht="12.75" customHeight="1">
      <c r="A21" s="430"/>
      <c r="B21" s="434" t="s">
        <v>132</v>
      </c>
      <c r="C21" s="434"/>
      <c r="D21" s="435"/>
      <c r="E21" s="435"/>
      <c r="F21" s="178"/>
      <c r="G21" s="178"/>
      <c r="H21" s="178"/>
      <c r="I21" s="178"/>
      <c r="J21" s="178"/>
      <c r="K21" s="178"/>
      <c r="L21" s="178"/>
      <c r="M21" s="178"/>
      <c r="N21" s="178"/>
      <c r="O21" s="196"/>
      <c r="P21" s="53"/>
      <c r="Q21" s="53"/>
      <c r="R21" s="53"/>
      <c r="S21" s="54"/>
      <c r="T21" s="61"/>
    </row>
    <row r="22" spans="1:20" ht="12.75" customHeight="1">
      <c r="A22" s="430"/>
      <c r="B22" s="434"/>
      <c r="C22" s="434"/>
      <c r="D22" s="435"/>
      <c r="E22" s="435"/>
      <c r="F22" s="178"/>
      <c r="G22" s="178"/>
      <c r="H22" s="178"/>
      <c r="I22" s="178"/>
      <c r="J22" s="178"/>
      <c r="K22" s="178"/>
      <c r="L22" s="178"/>
      <c r="M22" s="178"/>
      <c r="N22" s="178"/>
      <c r="O22" s="196"/>
      <c r="P22" s="53"/>
      <c r="Q22" s="53"/>
      <c r="R22" s="53"/>
      <c r="S22" s="54"/>
      <c r="T22" s="61"/>
    </row>
    <row r="23" spans="1:20" ht="18.75" customHeight="1" thickBot="1">
      <c r="A23" s="430"/>
      <c r="B23" s="54"/>
      <c r="C23" s="54"/>
      <c r="D23" s="178"/>
      <c r="E23" s="178"/>
      <c r="F23" s="178"/>
      <c r="G23" s="178"/>
      <c r="H23" s="178"/>
      <c r="I23" s="713" t="str">
        <f>IF(OR(I57=0,J57=0,K57=0,M57=0,N57=0),"Activité réalisée N-3 à N : données d'au moins une année non saisies","")</f>
        <v>Activité réalisée N-3 à N : données d'au moins une année non saisies</v>
      </c>
      <c r="J23" s="178"/>
      <c r="K23" s="178"/>
      <c r="L23" s="178"/>
      <c r="M23" s="178"/>
      <c r="N23" s="178"/>
      <c r="O23" s="196"/>
      <c r="P23" s="53"/>
      <c r="Q23" s="53"/>
      <c r="R23" s="53"/>
      <c r="S23" s="54"/>
      <c r="T23" s="61"/>
    </row>
    <row r="24" spans="1:20" ht="12.75" customHeight="1">
      <c r="A24" s="430"/>
      <c r="B24" s="774" t="s">
        <v>3</v>
      </c>
      <c r="C24" s="775"/>
      <c r="D24" s="780" t="s">
        <v>153</v>
      </c>
      <c r="E24" s="781"/>
      <c r="F24" s="781"/>
      <c r="G24" s="782"/>
      <c r="H24" s="783"/>
      <c r="I24" s="799" t="s">
        <v>191</v>
      </c>
      <c r="J24" s="800"/>
      <c r="K24" s="800"/>
      <c r="L24" s="800"/>
      <c r="M24" s="800"/>
      <c r="N24" s="800"/>
      <c r="O24" s="800"/>
      <c r="P24" s="800"/>
      <c r="Q24" s="800"/>
      <c r="R24" s="800"/>
      <c r="S24" s="801"/>
      <c r="T24" s="61"/>
    </row>
    <row r="25" spans="1:20" ht="25.5" customHeight="1">
      <c r="A25" s="430"/>
      <c r="B25" s="776"/>
      <c r="C25" s="777"/>
      <c r="D25" s="802" t="str">
        <f>IF('Page de garde'!$D$4="","N-3",'Page de garde'!$D$4-3)</f>
        <v>N-3</v>
      </c>
      <c r="E25" s="768" t="str">
        <f>IF('Page de garde'!$D$4="","N-2",'Page de garde'!$D$4-2)</f>
        <v>N-2</v>
      </c>
      <c r="F25" s="768" t="str">
        <f>IF('Page de garde'!$D$4="","N-1",'Page de garde'!$D$4-1)</f>
        <v>N-1</v>
      </c>
      <c r="G25" s="789" t="str">
        <f>IF('Page de garde'!$D$4="","N (prévu)",'Page de garde'!$D$4&amp;" (prévu)")</f>
        <v>N (prévu)</v>
      </c>
      <c r="H25" s="791" t="str">
        <f>IF('Page de garde'!$D$4="","N (réel)",'Page de garde'!$D$4&amp;" (réel)")</f>
        <v>N (réel)</v>
      </c>
      <c r="I25" s="802" t="str">
        <f>IF('Page de garde'!$D$4="","N-3",'Page de garde'!$D$4-3)</f>
        <v>N-3</v>
      </c>
      <c r="J25" s="768" t="str">
        <f>IF('Page de garde'!$D$4="","N-2",'Page de garde'!$D$4-2)</f>
        <v>N-2</v>
      </c>
      <c r="K25" s="768" t="str">
        <f>IF('Page de garde'!$D$4="","N-1",'Page de garde'!$D$4-1)</f>
        <v>N-1</v>
      </c>
      <c r="L25" s="789" t="s">
        <v>50</v>
      </c>
      <c r="M25" s="803" t="str">
        <f>IF('Page de garde'!$D$4="","N (prévu)",'Page de garde'!$D$4&amp;" (prévu)")</f>
        <v>N (prévu)</v>
      </c>
      <c r="N25" s="803" t="str">
        <f>IF('Page de garde'!$D$4="","N (réel)",'Page de garde'!$D$4&amp;" (réel)")</f>
        <v>N (réel)</v>
      </c>
      <c r="O25" s="761" t="str">
        <f>IF('Page de garde'!$D$4="","Taux d'occupation N (5)","Taux d'occupation "&amp;'Page de garde'!$D$4&amp;" (5)")</f>
        <v>Taux d'occupation N (5)</v>
      </c>
      <c r="P25" s="804" t="str">
        <f>IF('Page de garde'!$D$4="","Ecart Activité N (réelle) / N-1 (réelle)","Ecart Activité "&amp;'Page de garde'!$D$4&amp;" (réelle) / "&amp;'Page de garde'!$D$4-1&amp;" (réelle)")</f>
        <v>Ecart Activité N (réelle) / N-1 (réelle)</v>
      </c>
      <c r="Q25" s="804"/>
      <c r="R25" s="804" t="str">
        <f>IF('Page de garde'!$D$4="","Ecart Activité N (réelle) / N (prévue)","Ecart Activité "&amp;'Page de garde'!$D$4&amp;" (réelle) / "&amp;'Page de garde'!$D$4&amp;" (prévue)")</f>
        <v>Ecart Activité N (réelle) / N (prévue)</v>
      </c>
      <c r="S25" s="805"/>
      <c r="T25" s="61"/>
    </row>
    <row r="26" spans="1:20" ht="25.5" customHeight="1" thickBot="1">
      <c r="A26" s="430"/>
      <c r="B26" s="778"/>
      <c r="C26" s="779"/>
      <c r="D26" s="794"/>
      <c r="E26" s="758"/>
      <c r="F26" s="758"/>
      <c r="G26" s="790"/>
      <c r="H26" s="792"/>
      <c r="I26" s="794"/>
      <c r="J26" s="758"/>
      <c r="K26" s="758"/>
      <c r="L26" s="790"/>
      <c r="M26" s="770"/>
      <c r="N26" s="770"/>
      <c r="O26" s="762"/>
      <c r="P26" s="375" t="s">
        <v>51</v>
      </c>
      <c r="Q26" s="375" t="s">
        <v>52</v>
      </c>
      <c r="R26" s="375" t="s">
        <v>51</v>
      </c>
      <c r="S26" s="25" t="s">
        <v>52</v>
      </c>
      <c r="T26" s="61"/>
    </row>
    <row r="27" spans="1:20" ht="12.75" customHeight="1">
      <c r="A27" s="430"/>
      <c r="B27" s="765" t="s">
        <v>192</v>
      </c>
      <c r="C27" s="26" t="s">
        <v>193</v>
      </c>
      <c r="D27" s="524"/>
      <c r="E27" s="523"/>
      <c r="F27" s="523"/>
      <c r="G27" s="523"/>
      <c r="H27" s="562"/>
      <c r="I27" s="524"/>
      <c r="J27" s="523"/>
      <c r="K27" s="523"/>
      <c r="L27" s="305">
        <f aca="true" t="shared" si="0" ref="L27:L40">IF(I27=0,0,AVERAGE(I27,J27,K27))</f>
        <v>0</v>
      </c>
      <c r="M27" s="523"/>
      <c r="N27" s="523"/>
      <c r="O27" s="34">
        <f>IF(M$61=0,0,N27/M$61)</f>
        <v>0</v>
      </c>
      <c r="P27" s="276">
        <f>N27-K27</f>
        <v>0</v>
      </c>
      <c r="Q27" s="34">
        <f>IF(K27=0,"",P27/K27)</f>
      </c>
      <c r="R27" s="276">
        <f>N27-M27</f>
        <v>0</v>
      </c>
      <c r="S27" s="28">
        <f>IF(M27=0,"",R27/M27)</f>
      </c>
      <c r="T27" s="61"/>
    </row>
    <row r="28" spans="1:20" ht="12.75" customHeight="1">
      <c r="A28" s="430"/>
      <c r="B28" s="766"/>
      <c r="C28" s="23" t="s">
        <v>194</v>
      </c>
      <c r="D28" s="532"/>
      <c r="E28" s="534"/>
      <c r="F28" s="534"/>
      <c r="G28" s="534"/>
      <c r="H28" s="563"/>
      <c r="I28" s="532"/>
      <c r="J28" s="534"/>
      <c r="K28" s="534"/>
      <c r="L28" s="306">
        <f t="shared" si="0"/>
        <v>0</v>
      </c>
      <c r="M28" s="534"/>
      <c r="N28" s="534"/>
      <c r="O28" s="29">
        <f>IF(M$61=0,0,N28/M$61)</f>
        <v>0</v>
      </c>
      <c r="P28" s="172">
        <f>N28-K28</f>
        <v>0</v>
      </c>
      <c r="Q28" s="29">
        <f>IF(K28=0,"",P28/K28)</f>
      </c>
      <c r="R28" s="172">
        <f>N28-M28</f>
        <v>0</v>
      </c>
      <c r="S28" s="30">
        <f>IF(M28=0,"",R28/M28)</f>
      </c>
      <c r="T28" s="61"/>
    </row>
    <row r="29" spans="1:20" s="327" customFormat="1" ht="12.75" customHeight="1">
      <c r="A29" s="436"/>
      <c r="B29" s="766"/>
      <c r="C29" s="31" t="s">
        <v>199</v>
      </c>
      <c r="D29" s="307">
        <f aca="true" t="shared" si="1" ref="D29:K29">SUM(D27:D28)</f>
        <v>0</v>
      </c>
      <c r="E29" s="308">
        <f t="shared" si="1"/>
        <v>0</v>
      </c>
      <c r="F29" s="309">
        <f t="shared" si="1"/>
        <v>0</v>
      </c>
      <c r="G29" s="310">
        <f t="shared" si="1"/>
        <v>0</v>
      </c>
      <c r="H29" s="311">
        <f t="shared" si="1"/>
        <v>0</v>
      </c>
      <c r="I29" s="312">
        <f t="shared" si="1"/>
        <v>0</v>
      </c>
      <c r="J29" s="313">
        <f t="shared" si="1"/>
        <v>0</v>
      </c>
      <c r="K29" s="313">
        <f t="shared" si="1"/>
        <v>0</v>
      </c>
      <c r="L29" s="313">
        <f>IF(I29=0,0,AVERAGE(I29,J29,K29))</f>
        <v>0</v>
      </c>
      <c r="M29" s="313">
        <f>SUM(M27:M28)</f>
        <v>0</v>
      </c>
      <c r="N29" s="313">
        <f>SUM(N27:N28)</f>
        <v>0</v>
      </c>
      <c r="O29" s="169">
        <f>IF(M$61=0,0,N29/M$61)</f>
        <v>0</v>
      </c>
      <c r="P29" s="170">
        <f>N29-K29</f>
        <v>0</v>
      </c>
      <c r="Q29" s="328">
        <f>IF(K29=0,"",P29/K29)</f>
      </c>
      <c r="R29" s="170">
        <f>N29-M29</f>
        <v>0</v>
      </c>
      <c r="S29" s="329">
        <f>IF(M29=0,"",R29/M29)</f>
      </c>
      <c r="T29" s="326"/>
    </row>
    <row r="30" spans="1:20" s="327" customFormat="1" ht="25.5" customHeight="1" thickBot="1">
      <c r="A30" s="436"/>
      <c r="B30" s="766"/>
      <c r="C30" s="33" t="s">
        <v>53</v>
      </c>
      <c r="D30" s="533"/>
      <c r="E30" s="537"/>
      <c r="F30" s="547"/>
      <c r="G30" s="547"/>
      <c r="H30" s="564"/>
      <c r="I30" s="536"/>
      <c r="J30" s="535"/>
      <c r="K30" s="535"/>
      <c r="L30" s="314">
        <f t="shared" si="0"/>
        <v>0</v>
      </c>
      <c r="M30" s="535"/>
      <c r="N30" s="535"/>
      <c r="O30" s="109"/>
      <c r="P30" s="323"/>
      <c r="Q30" s="324"/>
      <c r="R30" s="323"/>
      <c r="S30" s="325"/>
      <c r="T30" s="326"/>
    </row>
    <row r="31" spans="1:20" ht="12.75" customHeight="1">
      <c r="A31" s="430"/>
      <c r="B31" s="766"/>
      <c r="C31" s="26" t="s">
        <v>195</v>
      </c>
      <c r="D31" s="524"/>
      <c r="E31" s="523"/>
      <c r="F31" s="523"/>
      <c r="G31" s="523"/>
      <c r="H31" s="562"/>
      <c r="I31" s="524"/>
      <c r="J31" s="523"/>
      <c r="K31" s="523"/>
      <c r="L31" s="305">
        <f t="shared" si="0"/>
        <v>0</v>
      </c>
      <c r="M31" s="523"/>
      <c r="N31" s="523"/>
      <c r="O31" s="34">
        <f>IF(M$61=0,0,N31/M$61)</f>
        <v>0</v>
      </c>
      <c r="P31" s="276">
        <f>N31-K31</f>
        <v>0</v>
      </c>
      <c r="Q31" s="34">
        <f>IF(K31=0,"",P31/K31)</f>
      </c>
      <c r="R31" s="276">
        <f>N31-M31</f>
        <v>0</v>
      </c>
      <c r="S31" s="28">
        <f>IF(M31=0,"",R31/M31)</f>
      </c>
      <c r="T31" s="61"/>
    </row>
    <row r="32" spans="1:20" ht="12.75" customHeight="1">
      <c r="A32" s="430"/>
      <c r="B32" s="766"/>
      <c r="C32" s="23" t="s">
        <v>196</v>
      </c>
      <c r="D32" s="532"/>
      <c r="E32" s="534"/>
      <c r="F32" s="534"/>
      <c r="G32" s="534"/>
      <c r="H32" s="563"/>
      <c r="I32" s="532"/>
      <c r="J32" s="534"/>
      <c r="K32" s="534"/>
      <c r="L32" s="306">
        <f t="shared" si="0"/>
        <v>0</v>
      </c>
      <c r="M32" s="534"/>
      <c r="N32" s="534"/>
      <c r="O32" s="29">
        <f>IF(M$61=0,0,N32/M$61)</f>
        <v>0</v>
      </c>
      <c r="P32" s="172">
        <f>N32-K32</f>
        <v>0</v>
      </c>
      <c r="Q32" s="29">
        <f>IF(K32=0,"",P32/K32)</f>
      </c>
      <c r="R32" s="172">
        <f>N32-M32</f>
        <v>0</v>
      </c>
      <c r="S32" s="30">
        <f>IF(M32=0,"",R32/M32)</f>
      </c>
      <c r="T32" s="61"/>
    </row>
    <row r="33" spans="1:20" s="327" customFormat="1" ht="12.75" customHeight="1">
      <c r="A33" s="436"/>
      <c r="B33" s="766"/>
      <c r="C33" s="31" t="s">
        <v>200</v>
      </c>
      <c r="D33" s="307">
        <f aca="true" t="shared" si="2" ref="D33:K33">SUM(D31:D32)</f>
        <v>0</v>
      </c>
      <c r="E33" s="308">
        <f t="shared" si="2"/>
        <v>0</v>
      </c>
      <c r="F33" s="309">
        <f t="shared" si="2"/>
        <v>0</v>
      </c>
      <c r="G33" s="310">
        <f t="shared" si="2"/>
        <v>0</v>
      </c>
      <c r="H33" s="311">
        <f t="shared" si="2"/>
        <v>0</v>
      </c>
      <c r="I33" s="312">
        <f t="shared" si="2"/>
        <v>0</v>
      </c>
      <c r="J33" s="313">
        <f t="shared" si="2"/>
        <v>0</v>
      </c>
      <c r="K33" s="313">
        <f t="shared" si="2"/>
        <v>0</v>
      </c>
      <c r="L33" s="313">
        <f t="shared" si="0"/>
        <v>0</v>
      </c>
      <c r="M33" s="313">
        <f>SUM(M31:M32)</f>
        <v>0</v>
      </c>
      <c r="N33" s="313">
        <f>SUM(N31:N32)</f>
        <v>0</v>
      </c>
      <c r="O33" s="169">
        <f>IF(M$61=0,0,N33/M$61)</f>
        <v>0</v>
      </c>
      <c r="P33" s="170">
        <f>N33-K33</f>
        <v>0</v>
      </c>
      <c r="Q33" s="328">
        <f>IF(K33=0,"",P33/K33)</f>
      </c>
      <c r="R33" s="170">
        <f>N33-M33</f>
        <v>0</v>
      </c>
      <c r="S33" s="329">
        <f>IF(M33=0,"",R33/M33)</f>
      </c>
      <c r="T33" s="326"/>
    </row>
    <row r="34" spans="1:20" s="327" customFormat="1" ht="25.5" customHeight="1" thickBot="1">
      <c r="A34" s="436"/>
      <c r="B34" s="766"/>
      <c r="C34" s="33" t="s">
        <v>53</v>
      </c>
      <c r="D34" s="533"/>
      <c r="E34" s="537"/>
      <c r="F34" s="547"/>
      <c r="G34" s="547"/>
      <c r="H34" s="564"/>
      <c r="I34" s="536"/>
      <c r="J34" s="535"/>
      <c r="K34" s="535"/>
      <c r="L34" s="314">
        <f t="shared" si="0"/>
        <v>0</v>
      </c>
      <c r="M34" s="535"/>
      <c r="N34" s="535"/>
      <c r="O34" s="109"/>
      <c r="P34" s="323"/>
      <c r="Q34" s="324"/>
      <c r="R34" s="323"/>
      <c r="S34" s="325"/>
      <c r="T34" s="326"/>
    </row>
    <row r="35" spans="1:20" ht="12.75" customHeight="1">
      <c r="A35" s="430"/>
      <c r="B35" s="766"/>
      <c r="C35" s="26" t="s">
        <v>197</v>
      </c>
      <c r="D35" s="524"/>
      <c r="E35" s="523"/>
      <c r="F35" s="523"/>
      <c r="G35" s="523"/>
      <c r="H35" s="562"/>
      <c r="I35" s="524"/>
      <c r="J35" s="523"/>
      <c r="K35" s="523"/>
      <c r="L35" s="305">
        <f t="shared" si="0"/>
        <v>0</v>
      </c>
      <c r="M35" s="523"/>
      <c r="N35" s="523"/>
      <c r="O35" s="34">
        <f>IF(M$61=0,0,N35/M$61)</f>
        <v>0</v>
      </c>
      <c r="P35" s="276">
        <f>N35-K35</f>
        <v>0</v>
      </c>
      <c r="Q35" s="34">
        <f>IF(K35=0,"",P35/K35)</f>
      </c>
      <c r="R35" s="276">
        <f>N35-M35</f>
        <v>0</v>
      </c>
      <c r="S35" s="28">
        <f>IF(M35=0,"",R35/M35)</f>
      </c>
      <c r="T35" s="61"/>
    </row>
    <row r="36" spans="1:20" ht="12.75" customHeight="1">
      <c r="A36" s="430"/>
      <c r="B36" s="766"/>
      <c r="C36" s="23" t="s">
        <v>198</v>
      </c>
      <c r="D36" s="532"/>
      <c r="E36" s="534"/>
      <c r="F36" s="534"/>
      <c r="G36" s="534"/>
      <c r="H36" s="563"/>
      <c r="I36" s="532"/>
      <c r="J36" s="534"/>
      <c r="K36" s="534"/>
      <c r="L36" s="306">
        <f t="shared" si="0"/>
        <v>0</v>
      </c>
      <c r="M36" s="534"/>
      <c r="N36" s="534"/>
      <c r="O36" s="29">
        <f>IF(M$61=0,0,N36/M$61)</f>
        <v>0</v>
      </c>
      <c r="P36" s="172">
        <f>N36-K36</f>
        <v>0</v>
      </c>
      <c r="Q36" s="29">
        <f>IF(K36=0,"",P36/K36)</f>
      </c>
      <c r="R36" s="172">
        <f>N36-M36</f>
        <v>0</v>
      </c>
      <c r="S36" s="30">
        <f>IF(M36=0,"",R36/M36)</f>
      </c>
      <c r="T36" s="61"/>
    </row>
    <row r="37" spans="1:20" s="327" customFormat="1" ht="12.75" customHeight="1">
      <c r="A37" s="436"/>
      <c r="B37" s="766"/>
      <c r="C37" s="31" t="s">
        <v>201</v>
      </c>
      <c r="D37" s="307">
        <f aca="true" t="shared" si="3" ref="D37:K37">SUM(D35:D36)</f>
        <v>0</v>
      </c>
      <c r="E37" s="308">
        <f t="shared" si="3"/>
        <v>0</v>
      </c>
      <c r="F37" s="309">
        <f t="shared" si="3"/>
        <v>0</v>
      </c>
      <c r="G37" s="310">
        <f t="shared" si="3"/>
        <v>0</v>
      </c>
      <c r="H37" s="311">
        <f t="shared" si="3"/>
        <v>0</v>
      </c>
      <c r="I37" s="312">
        <f t="shared" si="3"/>
        <v>0</v>
      </c>
      <c r="J37" s="313">
        <f t="shared" si="3"/>
        <v>0</v>
      </c>
      <c r="K37" s="313">
        <f t="shared" si="3"/>
        <v>0</v>
      </c>
      <c r="L37" s="313">
        <f t="shared" si="0"/>
        <v>0</v>
      </c>
      <c r="M37" s="313">
        <f>SUM(M35:M36)</f>
        <v>0</v>
      </c>
      <c r="N37" s="313">
        <f>SUM(N35:N36)</f>
        <v>0</v>
      </c>
      <c r="O37" s="169">
        <f>IF(M$61=0,0,N37/M$61)</f>
        <v>0</v>
      </c>
      <c r="P37" s="170">
        <f>N37-K37</f>
        <v>0</v>
      </c>
      <c r="Q37" s="328">
        <f>IF(K37=0,"",P37/K37)</f>
      </c>
      <c r="R37" s="170">
        <f>N37-M37</f>
        <v>0</v>
      </c>
      <c r="S37" s="329">
        <f>IF(M37=0,"",R37/M37)</f>
      </c>
      <c r="T37" s="326"/>
    </row>
    <row r="38" spans="1:20" s="327" customFormat="1" ht="25.5" customHeight="1" thickBot="1">
      <c r="A38" s="436"/>
      <c r="B38" s="766"/>
      <c r="C38" s="33" t="s">
        <v>53</v>
      </c>
      <c r="D38" s="533"/>
      <c r="E38" s="537"/>
      <c r="F38" s="547"/>
      <c r="G38" s="547"/>
      <c r="H38" s="564"/>
      <c r="I38" s="536"/>
      <c r="J38" s="535"/>
      <c r="K38" s="535"/>
      <c r="L38" s="314">
        <f t="shared" si="0"/>
        <v>0</v>
      </c>
      <c r="M38" s="535"/>
      <c r="N38" s="535"/>
      <c r="O38" s="109"/>
      <c r="P38" s="323"/>
      <c r="Q38" s="324"/>
      <c r="R38" s="323"/>
      <c r="S38" s="325"/>
      <c r="T38" s="326"/>
    </row>
    <row r="39" spans="1:20" ht="12.75" customHeight="1">
      <c r="A39" s="430"/>
      <c r="B39" s="766"/>
      <c r="C39" s="22" t="s">
        <v>4</v>
      </c>
      <c r="D39" s="315">
        <f aca="true" t="shared" si="4" ref="D39:K39">D29+D33+D37</f>
        <v>0</v>
      </c>
      <c r="E39" s="316">
        <f t="shared" si="4"/>
        <v>0</v>
      </c>
      <c r="F39" s="316">
        <f t="shared" si="4"/>
        <v>0</v>
      </c>
      <c r="G39" s="316">
        <f t="shared" si="4"/>
        <v>0</v>
      </c>
      <c r="H39" s="317">
        <f t="shared" si="4"/>
        <v>0</v>
      </c>
      <c r="I39" s="315">
        <f t="shared" si="4"/>
        <v>0</v>
      </c>
      <c r="J39" s="316">
        <f t="shared" si="4"/>
        <v>0</v>
      </c>
      <c r="K39" s="316">
        <f t="shared" si="4"/>
        <v>0</v>
      </c>
      <c r="L39" s="318">
        <f t="shared" si="0"/>
        <v>0</v>
      </c>
      <c r="M39" s="301">
        <f>M29+M33+M37</f>
        <v>0</v>
      </c>
      <c r="N39" s="301">
        <f>N29+N33+N37</f>
        <v>0</v>
      </c>
      <c r="O39" s="35">
        <f>IF(M$61=0,0,N39/M$61)</f>
        <v>0</v>
      </c>
      <c r="P39" s="292">
        <f>N39-K39</f>
        <v>0</v>
      </c>
      <c r="Q39" s="36">
        <f>IF(K39=0,"",P39/K39)</f>
      </c>
      <c r="R39" s="292">
        <f>N39-M39</f>
        <v>0</v>
      </c>
      <c r="S39" s="37">
        <f>IF(M39=0,"",R39/M39)</f>
      </c>
      <c r="T39" s="61"/>
    </row>
    <row r="40" spans="1:20" ht="12.75" customHeight="1">
      <c r="A40" s="430"/>
      <c r="B40" s="766"/>
      <c r="C40" s="23" t="s">
        <v>202</v>
      </c>
      <c r="D40" s="532"/>
      <c r="E40" s="534"/>
      <c r="F40" s="534"/>
      <c r="G40" s="534"/>
      <c r="H40" s="563"/>
      <c r="I40" s="532"/>
      <c r="J40" s="534"/>
      <c r="K40" s="534"/>
      <c r="L40" s="306">
        <f t="shared" si="0"/>
        <v>0</v>
      </c>
      <c r="M40" s="534"/>
      <c r="N40" s="534"/>
      <c r="O40" s="32">
        <f>IF(M$61=0,0,N40/M$61)</f>
        <v>0</v>
      </c>
      <c r="P40" s="172">
        <f>N40-K40</f>
        <v>0</v>
      </c>
      <c r="Q40" s="29">
        <f>IF(K40=0,"",P40/K40)</f>
      </c>
      <c r="R40" s="172">
        <f>N40-M40</f>
        <v>0</v>
      </c>
      <c r="S40" s="30">
        <f>IF(M40=0,"",R40/M40)</f>
      </c>
      <c r="T40" s="61"/>
    </row>
    <row r="41" spans="1:20" ht="25.5" customHeight="1" thickBot="1">
      <c r="A41" s="430"/>
      <c r="B41" s="766"/>
      <c r="C41" s="38" t="s">
        <v>203</v>
      </c>
      <c r="D41" s="319">
        <f aca="true" t="shared" si="5" ref="D41:K41">D39+D40</f>
        <v>0</v>
      </c>
      <c r="E41" s="320">
        <f t="shared" si="5"/>
        <v>0</v>
      </c>
      <c r="F41" s="320">
        <f t="shared" si="5"/>
        <v>0</v>
      </c>
      <c r="G41" s="320">
        <f t="shared" si="5"/>
        <v>0</v>
      </c>
      <c r="H41" s="321">
        <f t="shared" si="5"/>
        <v>0</v>
      </c>
      <c r="I41" s="304">
        <f t="shared" si="5"/>
        <v>0</v>
      </c>
      <c r="J41" s="303">
        <f t="shared" si="5"/>
        <v>0</v>
      </c>
      <c r="K41" s="303">
        <f t="shared" si="5"/>
        <v>0</v>
      </c>
      <c r="L41" s="303">
        <f>IF(I41=0,0,AVERAGE(I41,J41,K41))</f>
        <v>0</v>
      </c>
      <c r="M41" s="303">
        <f>M39+M40</f>
        <v>0</v>
      </c>
      <c r="N41" s="303">
        <f>N39+N40</f>
        <v>0</v>
      </c>
      <c r="O41" s="330">
        <f>IF(M$61=0,0,N41/M$61)</f>
        <v>0</v>
      </c>
      <c r="P41" s="331">
        <f>N41-K41</f>
        <v>0</v>
      </c>
      <c r="Q41" s="332">
        <f>IF(K41=0,"",P41/K41)</f>
      </c>
      <c r="R41" s="331">
        <f>N41-M41</f>
        <v>0</v>
      </c>
      <c r="S41" s="333">
        <f>IF(M41=0,"",R41/M41)</f>
      </c>
      <c r="T41" s="61"/>
    </row>
    <row r="42" spans="1:20" ht="25.5" customHeight="1">
      <c r="A42" s="430"/>
      <c r="B42" s="771" t="s">
        <v>100</v>
      </c>
      <c r="C42" s="40" t="s">
        <v>54</v>
      </c>
      <c r="D42" s="98"/>
      <c r="E42" s="99"/>
      <c r="F42" s="99"/>
      <c r="G42" s="99"/>
      <c r="H42" s="100"/>
      <c r="I42" s="539"/>
      <c r="J42" s="538"/>
      <c r="K42" s="538"/>
      <c r="L42" s="390">
        <f aca="true" t="shared" si="6" ref="L42:L57">IF(I42=0,0,AVERAGE(I42,J42,K42))</f>
        <v>0</v>
      </c>
      <c r="M42" s="538"/>
      <c r="N42" s="538"/>
      <c r="O42" s="107"/>
      <c r="P42" s="99"/>
      <c r="Q42" s="111"/>
      <c r="R42" s="99"/>
      <c r="S42" s="114"/>
      <c r="T42" s="61"/>
    </row>
    <row r="43" spans="1:20" ht="25.5" customHeight="1">
      <c r="A43" s="430"/>
      <c r="B43" s="772"/>
      <c r="C43" s="41" t="s">
        <v>55</v>
      </c>
      <c r="D43" s="101"/>
      <c r="E43" s="102"/>
      <c r="F43" s="102"/>
      <c r="G43" s="102"/>
      <c r="H43" s="103"/>
      <c r="I43" s="541"/>
      <c r="J43" s="540"/>
      <c r="K43" s="540"/>
      <c r="L43" s="391">
        <f t="shared" si="6"/>
        <v>0</v>
      </c>
      <c r="M43" s="540"/>
      <c r="N43" s="540"/>
      <c r="O43" s="108"/>
      <c r="P43" s="102"/>
      <c r="Q43" s="112"/>
      <c r="R43" s="102"/>
      <c r="S43" s="115"/>
      <c r="T43" s="61"/>
    </row>
    <row r="44" spans="1:20" ht="12.75" customHeight="1">
      <c r="A44" s="430"/>
      <c r="B44" s="772"/>
      <c r="C44" s="41" t="s">
        <v>56</v>
      </c>
      <c r="D44" s="101"/>
      <c r="E44" s="102"/>
      <c r="F44" s="102"/>
      <c r="G44" s="102"/>
      <c r="H44" s="103"/>
      <c r="I44" s="171">
        <f>I42+I43</f>
        <v>0</v>
      </c>
      <c r="J44" s="172">
        <f>J42+J43</f>
        <v>0</v>
      </c>
      <c r="K44" s="172">
        <f>K42+K43</f>
        <v>0</v>
      </c>
      <c r="L44" s="170">
        <f t="shared" si="6"/>
        <v>0</v>
      </c>
      <c r="M44" s="172">
        <f>M42+M43</f>
        <v>0</v>
      </c>
      <c r="N44" s="172">
        <f>N42+N43</f>
        <v>0</v>
      </c>
      <c r="O44" s="108"/>
      <c r="P44" s="102"/>
      <c r="Q44" s="112"/>
      <c r="R44" s="102"/>
      <c r="S44" s="115"/>
      <c r="T44" s="61"/>
    </row>
    <row r="45" spans="1:20" ht="12.75" customHeight="1">
      <c r="A45" s="430"/>
      <c r="B45" s="772"/>
      <c r="C45" s="41" t="s">
        <v>57</v>
      </c>
      <c r="D45" s="104"/>
      <c r="E45" s="105"/>
      <c r="F45" s="105"/>
      <c r="G45" s="105"/>
      <c r="H45" s="106"/>
      <c r="I45" s="173">
        <f>I41</f>
        <v>0</v>
      </c>
      <c r="J45" s="170">
        <f>J41</f>
        <v>0</v>
      </c>
      <c r="K45" s="170">
        <f>K41</f>
        <v>0</v>
      </c>
      <c r="L45" s="170">
        <f t="shared" si="6"/>
        <v>0</v>
      </c>
      <c r="M45" s="170">
        <f>M41</f>
        <v>0</v>
      </c>
      <c r="N45" s="170">
        <f>N41</f>
        <v>0</v>
      </c>
      <c r="O45" s="108"/>
      <c r="P45" s="102"/>
      <c r="Q45" s="110"/>
      <c r="R45" s="102"/>
      <c r="S45" s="115"/>
      <c r="T45" s="61"/>
    </row>
    <row r="46" spans="1:20" ht="25.5" customHeight="1" thickBot="1">
      <c r="A46" s="430"/>
      <c r="B46" s="773"/>
      <c r="C46" s="42" t="s">
        <v>58</v>
      </c>
      <c r="D46" s="334"/>
      <c r="E46" s="335"/>
      <c r="F46" s="335"/>
      <c r="G46" s="335"/>
      <c r="H46" s="336"/>
      <c r="I46" s="337">
        <f>I44+I45</f>
        <v>0</v>
      </c>
      <c r="J46" s="338">
        <f>J44+J45</f>
        <v>0</v>
      </c>
      <c r="K46" s="338">
        <f>K44+K45</f>
        <v>0</v>
      </c>
      <c r="L46" s="339">
        <f t="shared" si="6"/>
        <v>0</v>
      </c>
      <c r="M46" s="338">
        <f>M44+M45</f>
        <v>0</v>
      </c>
      <c r="N46" s="338">
        <f>N44+N45</f>
        <v>0</v>
      </c>
      <c r="O46" s="340">
        <f>IF(M$61=0,0,N46/M$61)</f>
        <v>0</v>
      </c>
      <c r="P46" s="338">
        <f>N46-K46</f>
        <v>0</v>
      </c>
      <c r="Q46" s="340">
        <f>IF(K46=0,"",P46/K46)</f>
      </c>
      <c r="R46" s="338">
        <f>N46-M46</f>
        <v>0</v>
      </c>
      <c r="S46" s="341">
        <f>IF(M46=0,"",R46/M46)</f>
      </c>
      <c r="T46" s="61"/>
    </row>
    <row r="47" spans="1:20" ht="12.75">
      <c r="A47" s="430"/>
      <c r="B47" s="439" t="s">
        <v>59</v>
      </c>
      <c r="C47" s="439"/>
      <c r="D47" s="435"/>
      <c r="E47" s="435"/>
      <c r="F47" s="178"/>
      <c r="G47" s="178"/>
      <c r="H47" s="178"/>
      <c r="I47" s="178"/>
      <c r="J47" s="178"/>
      <c r="K47" s="178"/>
      <c r="L47" s="178"/>
      <c r="M47" s="178"/>
      <c r="N47" s="178"/>
      <c r="O47" s="719" t="str">
        <f>IF(O46&lt;50%,"TO N &lt; 50% (atypie)",IF(O46&gt;101%,"TO N &gt; 101% (atypie)",""))</f>
        <v>TO N &lt; 50% (atypie)</v>
      </c>
      <c r="P47" s="53"/>
      <c r="Q47" s="53"/>
      <c r="R47" s="53"/>
      <c r="S47" s="54"/>
      <c r="T47" s="61"/>
    </row>
    <row r="48" spans="1:20" ht="4.5" customHeight="1" thickBot="1">
      <c r="A48" s="430"/>
      <c r="B48" s="54"/>
      <c r="C48" s="54"/>
      <c r="D48" s="178"/>
      <c r="E48" s="178"/>
      <c r="F48" s="178"/>
      <c r="G48" s="178"/>
      <c r="H48" s="178"/>
      <c r="I48" s="178"/>
      <c r="J48" s="178"/>
      <c r="K48" s="178"/>
      <c r="L48" s="178"/>
      <c r="M48" s="178"/>
      <c r="N48" s="178"/>
      <c r="O48" s="196"/>
      <c r="P48" s="53"/>
      <c r="Q48" s="53"/>
      <c r="R48" s="53"/>
      <c r="S48" s="54"/>
      <c r="T48" s="61"/>
    </row>
    <row r="49" spans="1:20" ht="15" customHeight="1">
      <c r="A49" s="430"/>
      <c r="B49" s="774"/>
      <c r="C49" s="775"/>
      <c r="D49" s="780" t="s">
        <v>153</v>
      </c>
      <c r="E49" s="781"/>
      <c r="F49" s="781"/>
      <c r="G49" s="782"/>
      <c r="H49" s="783"/>
      <c r="I49" s="799" t="s">
        <v>191</v>
      </c>
      <c r="J49" s="800"/>
      <c r="K49" s="800"/>
      <c r="L49" s="800"/>
      <c r="M49" s="800"/>
      <c r="N49" s="800"/>
      <c r="O49" s="800"/>
      <c r="P49" s="800"/>
      <c r="Q49" s="800"/>
      <c r="R49" s="800"/>
      <c r="S49" s="801"/>
      <c r="T49" s="61"/>
    </row>
    <row r="50" spans="1:20" s="175" customFormat="1" ht="35.25" customHeight="1">
      <c r="A50" s="430"/>
      <c r="B50" s="776"/>
      <c r="C50" s="777"/>
      <c r="D50" s="787" t="str">
        <f>IF('Page de garde'!$D$4="","N-3",'Page de garde'!$D$4-3)</f>
        <v>N-3</v>
      </c>
      <c r="E50" s="768" t="str">
        <f>IF('Page de garde'!$D$4="","N-2",'Page de garde'!$D$4-2)</f>
        <v>N-2</v>
      </c>
      <c r="F50" s="768" t="str">
        <f>IF('Page de garde'!$D$4="","N-1",'Page de garde'!$D$4-1)</f>
        <v>N-1</v>
      </c>
      <c r="G50" s="789" t="str">
        <f>IF('Page de garde'!$D$4="","N (prévu)",'Page de garde'!$D$4&amp;" (prévu)")</f>
        <v>N (prévu)</v>
      </c>
      <c r="H50" s="791" t="str">
        <f>IF('Page de garde'!$D$4="","N (réel)",'Page de garde'!$D$4&amp;" (réel)")</f>
        <v>N (réel)</v>
      </c>
      <c r="I50" s="802" t="str">
        <f>IF('Page de garde'!$D$4="","N-3",'Page de garde'!$D$4-3)</f>
        <v>N-3</v>
      </c>
      <c r="J50" s="768" t="str">
        <f>IF('Page de garde'!$D$4="","N-2",'Page de garde'!$D$4-2)</f>
        <v>N-2</v>
      </c>
      <c r="K50" s="768" t="str">
        <f>IF('Page de garde'!$D$4="","N-1",'Page de garde'!$D$4-1)</f>
        <v>N-1</v>
      </c>
      <c r="L50" s="789" t="s">
        <v>50</v>
      </c>
      <c r="M50" s="803" t="str">
        <f>IF('Page de garde'!$D$4="","N (prévu)",'Page de garde'!$D$4&amp;" (prévu)")</f>
        <v>N (prévu)</v>
      </c>
      <c r="N50" s="803" t="str">
        <f>IF('Page de garde'!$D$4="","N (réel)",'Page de garde'!$D$4&amp;" (réel)")</f>
        <v>N (réel)</v>
      </c>
      <c r="O50" s="761" t="str">
        <f>IF('Page de garde'!$D$4="","Taux d'occupation N (5)","Taux d'occupation "&amp;'Page de garde'!$D$4&amp;" (5)")</f>
        <v>Taux d'occupation N (5)</v>
      </c>
      <c r="P50" s="804" t="str">
        <f>IF('Page de garde'!$D$4="","Ecart Activité N (réelle) / N-1 (réelle)","Ecart Activité "&amp;'Page de garde'!$D$4&amp;" (réelle) / "&amp;'Page de garde'!$D$4-1&amp;" (réelle)")</f>
        <v>Ecart Activité N (réelle) / N-1 (réelle)</v>
      </c>
      <c r="Q50" s="804"/>
      <c r="R50" s="804" t="str">
        <f>IF('Page de garde'!$D$4="","Ecart Activité N (réelle) / N (prévue)","Ecart Activité "&amp;'Page de garde'!$D$4&amp;" (réelle) / "&amp;'Page de garde'!$D$4&amp;" (prévue)")</f>
        <v>Ecart Activité N (réelle) / N (prévue)</v>
      </c>
      <c r="S50" s="805"/>
      <c r="T50" s="61"/>
    </row>
    <row r="51" spans="1:20" s="175" customFormat="1" ht="26.25" thickBot="1">
      <c r="A51" s="430"/>
      <c r="B51" s="778"/>
      <c r="C51" s="779"/>
      <c r="D51" s="788"/>
      <c r="E51" s="758"/>
      <c r="F51" s="758"/>
      <c r="G51" s="790"/>
      <c r="H51" s="792"/>
      <c r="I51" s="794"/>
      <c r="J51" s="758"/>
      <c r="K51" s="758"/>
      <c r="L51" s="790"/>
      <c r="M51" s="770"/>
      <c r="N51" s="770"/>
      <c r="O51" s="762"/>
      <c r="P51" s="583" t="s">
        <v>51</v>
      </c>
      <c r="Q51" s="583" t="s">
        <v>52</v>
      </c>
      <c r="R51" s="583" t="s">
        <v>51</v>
      </c>
      <c r="S51" s="25" t="s">
        <v>52</v>
      </c>
      <c r="T51" s="61"/>
    </row>
    <row r="52" spans="1:20" s="175" customFormat="1" ht="25.5" customHeight="1">
      <c r="A52" s="430"/>
      <c r="B52" s="765" t="s">
        <v>101</v>
      </c>
      <c r="C52" s="44" t="s">
        <v>60</v>
      </c>
      <c r="D52" s="257"/>
      <c r="E52" s="257"/>
      <c r="F52" s="257"/>
      <c r="G52" s="257"/>
      <c r="H52" s="258"/>
      <c r="I52" s="543"/>
      <c r="J52" s="542"/>
      <c r="K52" s="542"/>
      <c r="L52" s="282">
        <f>IF(I52=0,0,AVERAGE(I52,J52,K52))</f>
        <v>0</v>
      </c>
      <c r="M52" s="542"/>
      <c r="N52" s="542"/>
      <c r="O52" s="91"/>
      <c r="P52" s="290"/>
      <c r="Q52" s="92"/>
      <c r="R52" s="99"/>
      <c r="S52" s="93"/>
      <c r="T52" s="61"/>
    </row>
    <row r="53" spans="1:20" s="175" customFormat="1" ht="25.5" customHeight="1">
      <c r="A53" s="430"/>
      <c r="B53" s="766"/>
      <c r="C53" s="45" t="s">
        <v>61</v>
      </c>
      <c r="D53" s="259"/>
      <c r="E53" s="259"/>
      <c r="F53" s="259"/>
      <c r="G53" s="259"/>
      <c r="H53" s="260"/>
      <c r="I53" s="545"/>
      <c r="J53" s="544"/>
      <c r="K53" s="544"/>
      <c r="L53" s="283">
        <f>IF(I53=0,0,AVERAGE(I53,J53,K53))</f>
        <v>0</v>
      </c>
      <c r="M53" s="544"/>
      <c r="N53" s="544"/>
      <c r="O53" s="94"/>
      <c r="P53" s="102"/>
      <c r="Q53" s="95"/>
      <c r="R53" s="102"/>
      <c r="S53" s="96"/>
      <c r="T53" s="61"/>
    </row>
    <row r="54" spans="1:20" s="175" customFormat="1" ht="12.75" customHeight="1">
      <c r="A54" s="430"/>
      <c r="B54" s="766"/>
      <c r="C54" s="46" t="s">
        <v>62</v>
      </c>
      <c r="D54" s="259"/>
      <c r="E54" s="259"/>
      <c r="F54" s="259"/>
      <c r="G54" s="259"/>
      <c r="H54" s="260"/>
      <c r="I54" s="284">
        <f>I52+I53</f>
        <v>0</v>
      </c>
      <c r="J54" s="285">
        <f>J52+J53</f>
        <v>0</v>
      </c>
      <c r="K54" s="285">
        <f>K52+K53</f>
        <v>0</v>
      </c>
      <c r="L54" s="283">
        <f t="shared" si="6"/>
        <v>0</v>
      </c>
      <c r="M54" s="285">
        <f>M52+M53</f>
        <v>0</v>
      </c>
      <c r="N54" s="285">
        <f>N52+N53</f>
        <v>0</v>
      </c>
      <c r="O54" s="94"/>
      <c r="P54" s="102"/>
      <c r="Q54" s="95"/>
      <c r="R54" s="102"/>
      <c r="S54" s="96"/>
      <c r="T54" s="61"/>
    </row>
    <row r="55" spans="1:20" s="175" customFormat="1" ht="12.75" customHeight="1">
      <c r="A55" s="430"/>
      <c r="B55" s="766"/>
      <c r="C55" s="45" t="s">
        <v>63</v>
      </c>
      <c r="D55" s="259"/>
      <c r="E55" s="259"/>
      <c r="F55" s="259"/>
      <c r="G55" s="259"/>
      <c r="H55" s="260"/>
      <c r="I55" s="284">
        <f>I41</f>
        <v>0</v>
      </c>
      <c r="J55" s="285">
        <f>J41</f>
        <v>0</v>
      </c>
      <c r="K55" s="285">
        <f>K41</f>
        <v>0</v>
      </c>
      <c r="L55" s="283">
        <f t="shared" si="6"/>
        <v>0</v>
      </c>
      <c r="M55" s="285">
        <f>M41</f>
        <v>0</v>
      </c>
      <c r="N55" s="285">
        <f>N41</f>
        <v>0</v>
      </c>
      <c r="O55" s="94"/>
      <c r="P55" s="102"/>
      <c r="Q55" s="95"/>
      <c r="R55" s="102"/>
      <c r="S55" s="96"/>
      <c r="T55" s="61"/>
    </row>
    <row r="56" spans="1:20" s="175" customFormat="1" ht="25.5" customHeight="1">
      <c r="A56" s="430"/>
      <c r="B56" s="766"/>
      <c r="C56" s="45" t="s">
        <v>64</v>
      </c>
      <c r="D56" s="259"/>
      <c r="E56" s="259"/>
      <c r="F56" s="259"/>
      <c r="G56" s="259"/>
      <c r="H56" s="260"/>
      <c r="I56" s="284">
        <f>I44</f>
        <v>0</v>
      </c>
      <c r="J56" s="285">
        <f>J44</f>
        <v>0</v>
      </c>
      <c r="K56" s="285">
        <f>K44</f>
        <v>0</v>
      </c>
      <c r="L56" s="283">
        <f t="shared" si="6"/>
        <v>0</v>
      </c>
      <c r="M56" s="285">
        <f>M44</f>
        <v>0</v>
      </c>
      <c r="N56" s="285">
        <f>N44</f>
        <v>0</v>
      </c>
      <c r="O56" s="386"/>
      <c r="P56" s="387"/>
      <c r="Q56" s="388"/>
      <c r="R56" s="387"/>
      <c r="S56" s="389"/>
      <c r="T56" s="61"/>
    </row>
    <row r="57" spans="1:20" s="175" customFormat="1" ht="25.5" customHeight="1" thickBot="1">
      <c r="A57" s="430"/>
      <c r="B57" s="767"/>
      <c r="C57" s="42" t="s">
        <v>65</v>
      </c>
      <c r="D57" s="350"/>
      <c r="E57" s="350"/>
      <c r="F57" s="350"/>
      <c r="G57" s="350"/>
      <c r="H57" s="351"/>
      <c r="I57" s="286">
        <f aca="true" t="shared" si="7" ref="I57:N57">I54+I55+I56</f>
        <v>0</v>
      </c>
      <c r="J57" s="287">
        <f t="shared" si="7"/>
        <v>0</v>
      </c>
      <c r="K57" s="288">
        <f t="shared" si="7"/>
        <v>0</v>
      </c>
      <c r="L57" s="289">
        <f t="shared" si="6"/>
        <v>0</v>
      </c>
      <c r="M57" s="288">
        <f t="shared" si="7"/>
        <v>0</v>
      </c>
      <c r="N57" s="288">
        <f t="shared" si="7"/>
        <v>0</v>
      </c>
      <c r="O57" s="352">
        <f>IF(M$61=0,0,N57/M$61)</f>
        <v>0</v>
      </c>
      <c r="P57" s="353">
        <f>N57-K57</f>
        <v>0</v>
      </c>
      <c r="Q57" s="340">
        <f>IF(K57=0,"",P57/K57)</f>
      </c>
      <c r="R57" s="338">
        <f>N57-M57</f>
        <v>0</v>
      </c>
      <c r="S57" s="341">
        <f>IF(M57=0,"",R57/M57)</f>
      </c>
      <c r="T57" s="61"/>
    </row>
    <row r="58" spans="1:20" s="175" customFormat="1" ht="13.5" thickBot="1">
      <c r="A58" s="430"/>
      <c r="B58" s="47"/>
      <c r="C58" s="48"/>
      <c r="D58" s="49"/>
      <c r="E58" s="49"/>
      <c r="F58" s="49"/>
      <c r="G58" s="49"/>
      <c r="H58" s="49"/>
      <c r="I58" s="718"/>
      <c r="J58" s="49"/>
      <c r="K58" s="50"/>
      <c r="L58" s="51"/>
      <c r="M58" s="50"/>
      <c r="N58" s="377"/>
      <c r="O58" s="52"/>
      <c r="P58" s="53"/>
      <c r="Q58" s="53"/>
      <c r="R58" s="53"/>
      <c r="S58" s="54"/>
      <c r="T58" s="61"/>
    </row>
    <row r="59" spans="1:20" s="175" customFormat="1" ht="12.75">
      <c r="A59" s="430"/>
      <c r="B59" s="54"/>
      <c r="C59" s="48"/>
      <c r="D59" s="806" t="s">
        <v>143</v>
      </c>
      <c r="E59" s="782"/>
      <c r="F59" s="782"/>
      <c r="G59" s="782"/>
      <c r="H59" s="782"/>
      <c r="I59" s="807" t="s">
        <v>275</v>
      </c>
      <c r="J59" s="808"/>
      <c r="K59" s="808"/>
      <c r="L59" s="808"/>
      <c r="M59" s="809"/>
      <c r="N59" s="49"/>
      <c r="O59" s="52"/>
      <c r="P59" s="53"/>
      <c r="Q59" s="53"/>
      <c r="R59" s="53"/>
      <c r="S59" s="54"/>
      <c r="T59" s="61"/>
    </row>
    <row r="60" spans="1:20" s="175" customFormat="1" ht="13.5" thickBot="1">
      <c r="A60" s="430"/>
      <c r="B60" s="54"/>
      <c r="C60" s="48"/>
      <c r="D60" s="700" t="str">
        <f>IF('Page de garde'!$D$4="","N-3",'Page de garde'!$D$4-3)</f>
        <v>N-3</v>
      </c>
      <c r="E60" s="701" t="str">
        <f>IF('Page de garde'!$D$4="","N-2",'Page de garde'!$D$4-2)</f>
        <v>N-2</v>
      </c>
      <c r="F60" s="701" t="str">
        <f>IF('Page de garde'!$D$4="","N-1",'Page de garde'!$D$4-1)</f>
        <v>N-1</v>
      </c>
      <c r="G60" s="372" t="str">
        <f>IF('Page de garde'!$D$4="","N (prévu)",'Page de garde'!$D$4&amp;" (prévu)")</f>
        <v>N (prévu)</v>
      </c>
      <c r="H60" s="55" t="str">
        <f>IF('Page de garde'!$D$4="","N (réel)",'Page de garde'!$D$4&amp;" (réel)")</f>
        <v>N (réel)</v>
      </c>
      <c r="I60" s="702" t="str">
        <f>IF('Page de garde'!$D$4="","N-3",'Page de garde'!$D$4-3)</f>
        <v>N-3</v>
      </c>
      <c r="J60" s="703" t="str">
        <f>IF('Page de garde'!$D$4="","N-2",'Page de garde'!$D$4-2)</f>
        <v>N-2</v>
      </c>
      <c r="K60" s="703" t="str">
        <f>IF('Page de garde'!$D$4="","N-1",'Page de garde'!$D$4-1)</f>
        <v>N-1</v>
      </c>
      <c r="L60" s="373" t="str">
        <f>IF('Page de garde'!$D$4="","N (prévu)",'Page de garde'!$D$4&amp;" (prévu)")</f>
        <v>N (prévu)</v>
      </c>
      <c r="M60" s="376" t="str">
        <f>IF('Page de garde'!$D$4="","N (réel)",'Page de garde'!$D$4&amp;" (réel)")</f>
        <v>N (réel)</v>
      </c>
      <c r="N60" s="716" t="str">
        <f>IF(OR(I61=0,J61=0,K61=0,L61=0,M61=0),"Activité théorique N-3 à N : données d'au moins une année non saisies","")</f>
        <v>Activité théorique N-3 à N : données d'au moins une année non saisies</v>
      </c>
      <c r="O60" s="52"/>
      <c r="P60" s="53"/>
      <c r="Q60" s="53"/>
      <c r="R60" s="53"/>
      <c r="S60" s="54"/>
      <c r="T60" s="61"/>
    </row>
    <row r="61" spans="1:20" s="175" customFormat="1" ht="15.75" customHeight="1" thickBot="1">
      <c r="A61" s="430"/>
      <c r="B61" s="759" t="s">
        <v>276</v>
      </c>
      <c r="C61" s="760"/>
      <c r="D61" s="521"/>
      <c r="E61" s="520"/>
      <c r="F61" s="520"/>
      <c r="G61" s="520"/>
      <c r="H61" s="522"/>
      <c r="I61" s="371">
        <f>D61*D62</f>
        <v>0</v>
      </c>
      <c r="J61" s="373">
        <f>E61*E62</f>
        <v>0</v>
      </c>
      <c r="K61" s="373">
        <f>F61*F62</f>
        <v>0</v>
      </c>
      <c r="L61" s="373">
        <f>G61*G62</f>
        <v>0</v>
      </c>
      <c r="M61" s="376">
        <f>H61*H62</f>
        <v>0</v>
      </c>
      <c r="N61" s="716">
        <f>IF(OR(D61&gt;1000,E61&gt;1000,F61&gt;1000,G61&gt;1000,H61&gt;1000),"Au moins une année affiche un nombre de places installées &gt; 1000 (atypie)","")</f>
      </c>
      <c r="O61" s="52"/>
      <c r="P61" s="53"/>
      <c r="Q61" s="53"/>
      <c r="R61" s="53"/>
      <c r="S61" s="54"/>
      <c r="T61" s="61"/>
    </row>
    <row r="62" spans="1:20" s="591" customFormat="1" ht="15.75" customHeight="1" thickBot="1">
      <c r="A62" s="584"/>
      <c r="B62" s="828" t="s">
        <v>190</v>
      </c>
      <c r="C62" s="829"/>
      <c r="D62" s="585"/>
      <c r="E62" s="586"/>
      <c r="F62" s="586"/>
      <c r="G62" s="586"/>
      <c r="H62" s="587"/>
      <c r="I62" s="717">
        <f>IF(OR(D62&gt;366,E62&gt;366,F62&gt;366,G62&gt;366,H62&gt;366),"Le nombre de jours d'ouverture ne peut excéder 366 jours.","")</f>
      </c>
      <c r="J62" s="589"/>
      <c r="K62" s="589"/>
      <c r="L62" s="589"/>
      <c r="M62" s="589"/>
      <c r="N62" s="589"/>
      <c r="O62" s="590"/>
      <c r="P62" s="53"/>
      <c r="Q62" s="53"/>
      <c r="R62" s="53"/>
      <c r="S62" s="54"/>
      <c r="T62" s="61"/>
    </row>
    <row r="63" spans="1:20" s="175" customFormat="1" ht="12.75">
      <c r="A63" s="430"/>
      <c r="B63" s="54"/>
      <c r="C63" s="48"/>
      <c r="D63" s="49"/>
      <c r="E63" s="49"/>
      <c r="F63" s="49"/>
      <c r="G63" s="49"/>
      <c r="H63" s="49"/>
      <c r="I63" s="49"/>
      <c r="J63" s="49"/>
      <c r="K63" s="49"/>
      <c r="L63" s="49"/>
      <c r="M63" s="49"/>
      <c r="N63" s="49"/>
      <c r="O63" s="52"/>
      <c r="P63" s="53"/>
      <c r="Q63" s="53"/>
      <c r="R63" s="53"/>
      <c r="S63" s="54"/>
      <c r="T63" s="61"/>
    </row>
    <row r="64" spans="1:20" s="177" customFormat="1" ht="12.75">
      <c r="A64" s="440"/>
      <c r="B64" s="56" t="s">
        <v>67</v>
      </c>
      <c r="C64" s="57"/>
      <c r="D64" s="58"/>
      <c r="E64" s="58"/>
      <c r="F64" s="58"/>
      <c r="G64" s="58"/>
      <c r="H64" s="58"/>
      <c r="I64" s="58"/>
      <c r="J64" s="58"/>
      <c r="K64" s="58"/>
      <c r="L64" s="58"/>
      <c r="M64" s="58"/>
      <c r="N64" s="58"/>
      <c r="O64" s="59"/>
      <c r="P64" s="53"/>
      <c r="Q64" s="53"/>
      <c r="R64" s="53"/>
      <c r="S64" s="54"/>
      <c r="T64" s="61"/>
    </row>
    <row r="65" spans="1:20" s="177" customFormat="1" ht="12.75">
      <c r="A65" s="440"/>
      <c r="B65" s="56" t="s">
        <v>68</v>
      </c>
      <c r="C65" s="57"/>
      <c r="D65" s="58"/>
      <c r="E65" s="58"/>
      <c r="F65" s="58"/>
      <c r="G65" s="58"/>
      <c r="H65" s="58"/>
      <c r="I65" s="58"/>
      <c r="J65" s="58"/>
      <c r="K65" s="58"/>
      <c r="L65" s="58"/>
      <c r="M65" s="58"/>
      <c r="N65" s="58"/>
      <c r="O65" s="59"/>
      <c r="P65" s="60"/>
      <c r="Q65" s="60"/>
      <c r="R65" s="60"/>
      <c r="S65" s="56"/>
      <c r="T65" s="176"/>
    </row>
    <row r="66" spans="1:20" s="177" customFormat="1" ht="12.75">
      <c r="A66" s="440"/>
      <c r="B66" s="56" t="s">
        <v>69</v>
      </c>
      <c r="C66" s="57"/>
      <c r="D66" s="58"/>
      <c r="E66" s="58"/>
      <c r="F66" s="58"/>
      <c r="G66" s="58"/>
      <c r="H66" s="58"/>
      <c r="I66" s="58"/>
      <c r="J66" s="58"/>
      <c r="K66" s="58"/>
      <c r="L66" s="58"/>
      <c r="M66" s="58"/>
      <c r="N66" s="58"/>
      <c r="O66" s="59"/>
      <c r="P66" s="60"/>
      <c r="Q66" s="60"/>
      <c r="R66" s="60"/>
      <c r="S66" s="56"/>
      <c r="T66" s="176"/>
    </row>
    <row r="67" spans="1:20" s="177" customFormat="1" ht="12.75">
      <c r="A67" s="440"/>
      <c r="B67" s="54" t="s">
        <v>185</v>
      </c>
      <c r="C67" s="57"/>
      <c r="D67" s="58"/>
      <c r="E67" s="58"/>
      <c r="F67" s="58"/>
      <c r="G67" s="58"/>
      <c r="H67" s="58"/>
      <c r="I67" s="58"/>
      <c r="J67" s="58"/>
      <c r="K67" s="58"/>
      <c r="L67" s="58"/>
      <c r="M67" s="58"/>
      <c r="N67" s="58"/>
      <c r="O67" s="59"/>
      <c r="P67" s="60"/>
      <c r="Q67" s="60"/>
      <c r="R67" s="60"/>
      <c r="S67" s="56"/>
      <c r="T67" s="176"/>
    </row>
    <row r="68" spans="1:20" s="177" customFormat="1" ht="12.75">
      <c r="A68" s="440"/>
      <c r="B68" s="54" t="s">
        <v>273</v>
      </c>
      <c r="C68" s="57"/>
      <c r="D68" s="58"/>
      <c r="E68" s="58"/>
      <c r="F68" s="58"/>
      <c r="G68" s="58"/>
      <c r="H68" s="58"/>
      <c r="I68" s="58"/>
      <c r="J68" s="58"/>
      <c r="K68" s="58"/>
      <c r="L68" s="58"/>
      <c r="M68" s="58"/>
      <c r="N68" s="58"/>
      <c r="O68" s="59"/>
      <c r="P68" s="60"/>
      <c r="Q68" s="60"/>
      <c r="R68" s="60"/>
      <c r="S68" s="56"/>
      <c r="T68" s="176"/>
    </row>
    <row r="69" spans="1:20" s="177" customFormat="1" ht="12.75">
      <c r="A69" s="440"/>
      <c r="B69" s="54"/>
      <c r="C69" s="57"/>
      <c r="D69" s="57"/>
      <c r="E69" s="58"/>
      <c r="F69" s="58"/>
      <c r="G69" s="58"/>
      <c r="H69" s="58"/>
      <c r="I69" s="58"/>
      <c r="J69" s="58"/>
      <c r="K69" s="58"/>
      <c r="L69" s="58"/>
      <c r="M69" s="58"/>
      <c r="N69" s="58"/>
      <c r="O69" s="59"/>
      <c r="P69" s="60"/>
      <c r="Q69" s="60"/>
      <c r="R69" s="60"/>
      <c r="S69" s="56"/>
      <c r="T69" s="176"/>
    </row>
    <row r="70" spans="1:20" ht="12.75">
      <c r="A70" s="430"/>
      <c r="B70" s="54"/>
      <c r="C70" s="54"/>
      <c r="D70" s="54"/>
      <c r="E70" s="178"/>
      <c r="F70" s="178"/>
      <c r="G70" s="178"/>
      <c r="H70" s="178"/>
      <c r="I70" s="178"/>
      <c r="J70" s="178"/>
      <c r="K70" s="178"/>
      <c r="L70" s="178"/>
      <c r="M70" s="178"/>
      <c r="N70" s="178"/>
      <c r="O70" s="196"/>
      <c r="P70" s="53"/>
      <c r="Q70" s="53"/>
      <c r="R70" s="53"/>
      <c r="S70" s="54"/>
      <c r="T70" s="61"/>
    </row>
    <row r="71" spans="1:20" ht="12.75">
      <c r="A71" s="430"/>
      <c r="B71" s="434" t="s">
        <v>70</v>
      </c>
      <c r="C71" s="439"/>
      <c r="D71" s="178"/>
      <c r="E71" s="178"/>
      <c r="F71" s="178"/>
      <c r="G71" s="178"/>
      <c r="H71" s="178"/>
      <c r="I71" s="178"/>
      <c r="J71" s="178"/>
      <c r="K71" s="178"/>
      <c r="L71" s="178"/>
      <c r="M71" s="178"/>
      <c r="N71" s="178"/>
      <c r="O71" s="196"/>
      <c r="P71" s="53"/>
      <c r="Q71" s="53"/>
      <c r="R71" s="53"/>
      <c r="S71" s="54"/>
      <c r="T71" s="61"/>
    </row>
    <row r="72" spans="1:20" ht="12.75">
      <c r="A72" s="430"/>
      <c r="B72" s="54"/>
      <c r="C72" s="54"/>
      <c r="D72" s="178"/>
      <c r="E72" s="178"/>
      <c r="F72" s="178"/>
      <c r="G72" s="178"/>
      <c r="H72" s="178"/>
      <c r="I72" s="178"/>
      <c r="J72" s="178"/>
      <c r="K72" s="178"/>
      <c r="L72" s="178"/>
      <c r="M72" s="178"/>
      <c r="N72" s="178"/>
      <c r="O72" s="196"/>
      <c r="P72" s="53"/>
      <c r="Q72" s="53"/>
      <c r="R72" s="53"/>
      <c r="S72" s="54"/>
      <c r="T72" s="61"/>
    </row>
    <row r="73" spans="1:20" ht="12.75">
      <c r="A73" s="430"/>
      <c r="B73" s="54" t="s">
        <v>71</v>
      </c>
      <c r="C73" s="54"/>
      <c r="D73" s="178"/>
      <c r="E73" s="178"/>
      <c r="F73" s="178"/>
      <c r="G73" s="178"/>
      <c r="H73" s="178"/>
      <c r="I73" s="178"/>
      <c r="J73" s="178"/>
      <c r="K73" s="178"/>
      <c r="L73" s="178"/>
      <c r="M73" s="178"/>
      <c r="N73" s="178"/>
      <c r="O73" s="196"/>
      <c r="P73" s="53"/>
      <c r="Q73" s="53"/>
      <c r="R73" s="53"/>
      <c r="S73" s="54"/>
      <c r="T73" s="61"/>
    </row>
    <row r="74" spans="1:20" ht="13.5" thickBot="1">
      <c r="A74" s="430"/>
      <c r="B74" s="54"/>
      <c r="C74" s="54"/>
      <c r="D74" s="178"/>
      <c r="E74" s="178"/>
      <c r="F74" s="178"/>
      <c r="G74" s="178"/>
      <c r="H74" s="178"/>
      <c r="I74" s="713">
        <f>IF(G8&lt;&gt;0,IF(OR(I108=0,J108=0,K108=0,M108=0,N108=0),"Activité réalisée N-3 à N : données d'au moins une année non saisies",""),"")</f>
      </c>
      <c r="J74" s="178"/>
      <c r="K74" s="178"/>
      <c r="L74" s="178"/>
      <c r="M74" s="178"/>
      <c r="N74" s="178"/>
      <c r="O74" s="196"/>
      <c r="P74" s="53"/>
      <c r="Q74" s="53"/>
      <c r="R74" s="53"/>
      <c r="S74" s="54"/>
      <c r="T74" s="61"/>
    </row>
    <row r="75" spans="1:20" ht="12.75" customHeight="1">
      <c r="A75" s="430"/>
      <c r="B75" s="774" t="s">
        <v>3</v>
      </c>
      <c r="C75" s="775"/>
      <c r="D75" s="780" t="s">
        <v>153</v>
      </c>
      <c r="E75" s="781"/>
      <c r="F75" s="781"/>
      <c r="G75" s="782"/>
      <c r="H75" s="783"/>
      <c r="I75" s="799" t="s">
        <v>191</v>
      </c>
      <c r="J75" s="800"/>
      <c r="K75" s="800"/>
      <c r="L75" s="800"/>
      <c r="M75" s="800"/>
      <c r="N75" s="800"/>
      <c r="O75" s="800"/>
      <c r="P75" s="800"/>
      <c r="Q75" s="800"/>
      <c r="R75" s="800"/>
      <c r="S75" s="801"/>
      <c r="T75" s="61"/>
    </row>
    <row r="76" spans="1:20" ht="25.5" customHeight="1">
      <c r="A76" s="430"/>
      <c r="B76" s="776"/>
      <c r="C76" s="777"/>
      <c r="D76" s="802" t="str">
        <f>IF('Page de garde'!$D$4="","N-3",'Page de garde'!$D$4-3)</f>
        <v>N-3</v>
      </c>
      <c r="E76" s="768" t="str">
        <f>IF('Page de garde'!$D$4="","N-2",'Page de garde'!$D$4-2)</f>
        <v>N-2</v>
      </c>
      <c r="F76" s="768" t="str">
        <f>IF('Page de garde'!$D$4="","N-1",'Page de garde'!$D$4-1)</f>
        <v>N-1</v>
      </c>
      <c r="G76" s="789" t="str">
        <f>IF('Page de garde'!$D$4="","N (prévu)",'Page de garde'!$D$4&amp;" (prévu)")</f>
        <v>N (prévu)</v>
      </c>
      <c r="H76" s="791" t="str">
        <f>IF('Page de garde'!$D$4="","N (réel)",'Page de garde'!$D$4&amp;" (réel)")</f>
        <v>N (réel)</v>
      </c>
      <c r="I76" s="802" t="str">
        <f>IF('Page de garde'!$D$4="","N-3",'Page de garde'!$D$4-3)</f>
        <v>N-3</v>
      </c>
      <c r="J76" s="768" t="str">
        <f>IF('Page de garde'!$D$4="","N-2",'Page de garde'!$D$4-2)</f>
        <v>N-2</v>
      </c>
      <c r="K76" s="768" t="str">
        <f>IF('Page de garde'!$D$4="","N-1",'Page de garde'!$D$4-1)</f>
        <v>N-1</v>
      </c>
      <c r="L76" s="789" t="s">
        <v>50</v>
      </c>
      <c r="M76" s="803" t="str">
        <f>IF('Page de garde'!$D$4="","N (prévu)",'Page de garde'!$D$4&amp;" (prévu)")</f>
        <v>N (prévu)</v>
      </c>
      <c r="N76" s="803" t="str">
        <f>IF('Page de garde'!$D$4="","N (réel)",'Page de garde'!$D$4&amp;" (réel)")</f>
        <v>N (réel)</v>
      </c>
      <c r="O76" s="761" t="str">
        <f>IF('Page de garde'!$D$4="","Taux d'occupation N (5)","Taux d'occupation "&amp;'Page de garde'!$D$4&amp;" (5)")</f>
        <v>Taux d'occupation N (5)</v>
      </c>
      <c r="P76" s="804" t="str">
        <f>IF('Page de garde'!$D$4="","Ecart Activité N (réelle) / N-1 (réelle)","Ecart Activité "&amp;'Page de garde'!$D$4&amp;" (réelle) / "&amp;'Page de garde'!$D$4-1&amp;" (réelle)")</f>
        <v>Ecart Activité N (réelle) / N-1 (réelle)</v>
      </c>
      <c r="Q76" s="804"/>
      <c r="R76" s="804" t="str">
        <f>IF('Page de garde'!$D$4="","Ecart Activité N (réelle) / N (prévue)","Ecart Activité "&amp;'Page de garde'!$D$4&amp;" (réelle) / "&amp;'Page de garde'!$D$4&amp;" (prévue)")</f>
        <v>Ecart Activité N (réelle) / N (prévue)</v>
      </c>
      <c r="S76" s="805"/>
      <c r="T76" s="61"/>
    </row>
    <row r="77" spans="1:20" ht="25.5" customHeight="1" thickBot="1">
      <c r="A77" s="430"/>
      <c r="B77" s="778"/>
      <c r="C77" s="779"/>
      <c r="D77" s="794"/>
      <c r="E77" s="758"/>
      <c r="F77" s="758"/>
      <c r="G77" s="790"/>
      <c r="H77" s="792"/>
      <c r="I77" s="794"/>
      <c r="J77" s="758"/>
      <c r="K77" s="758"/>
      <c r="L77" s="790"/>
      <c r="M77" s="770"/>
      <c r="N77" s="770"/>
      <c r="O77" s="762"/>
      <c r="P77" s="24" t="s">
        <v>51</v>
      </c>
      <c r="Q77" s="24" t="s">
        <v>52</v>
      </c>
      <c r="R77" s="375" t="s">
        <v>51</v>
      </c>
      <c r="S77" s="25" t="s">
        <v>52</v>
      </c>
      <c r="T77" s="61"/>
    </row>
    <row r="78" spans="1:20" ht="12.75" customHeight="1">
      <c r="A78" s="430"/>
      <c r="B78" s="765" t="s">
        <v>192</v>
      </c>
      <c r="C78" s="26" t="s">
        <v>193</v>
      </c>
      <c r="D78" s="524"/>
      <c r="E78" s="523"/>
      <c r="F78" s="523"/>
      <c r="G78" s="523"/>
      <c r="H78" s="562"/>
      <c r="I78" s="524"/>
      <c r="J78" s="546"/>
      <c r="K78" s="546"/>
      <c r="L78" s="293">
        <f>IF(I78=0,0,AVERAGE(I78,J78,K78))</f>
        <v>0</v>
      </c>
      <c r="M78" s="546"/>
      <c r="N78" s="546"/>
      <c r="O78" s="27">
        <f>IF(M$112=0,0,N78/M$112)</f>
        <v>0</v>
      </c>
      <c r="P78" s="281">
        <f>N78-K78</f>
        <v>0</v>
      </c>
      <c r="Q78" s="27">
        <f>IF(K78=0,"",P78/K78)</f>
      </c>
      <c r="R78" s="276">
        <f>N78-M78</f>
        <v>0</v>
      </c>
      <c r="S78" s="28">
        <f>IF(M78=0,"",R78/M78)</f>
      </c>
      <c r="T78" s="61"/>
    </row>
    <row r="79" spans="1:20" ht="12.75" customHeight="1">
      <c r="A79" s="430"/>
      <c r="B79" s="766"/>
      <c r="C79" s="23" t="s">
        <v>194</v>
      </c>
      <c r="D79" s="532"/>
      <c r="E79" s="534"/>
      <c r="F79" s="534"/>
      <c r="G79" s="534"/>
      <c r="H79" s="563"/>
      <c r="I79" s="532"/>
      <c r="J79" s="534"/>
      <c r="K79" s="534"/>
      <c r="L79" s="294">
        <f>IF(I79=0,0,AVERAGE(I79,J79,K79))</f>
        <v>0</v>
      </c>
      <c r="M79" s="534"/>
      <c r="N79" s="534"/>
      <c r="O79" s="29">
        <f>IF(M$112=0,0,N79/M$112)</f>
        <v>0</v>
      </c>
      <c r="P79" s="172">
        <f>N79-K79</f>
        <v>0</v>
      </c>
      <c r="Q79" s="29">
        <f>IF(K79=0,"",P79/K79)</f>
      </c>
      <c r="R79" s="172">
        <f>N79-M79</f>
        <v>0</v>
      </c>
      <c r="S79" s="30">
        <f>IF(M79=0,"",R79/M79)</f>
      </c>
      <c r="T79" s="61"/>
    </row>
    <row r="80" spans="1:20" s="327" customFormat="1" ht="12.75" customHeight="1">
      <c r="A80" s="436"/>
      <c r="B80" s="766"/>
      <c r="C80" s="31" t="s">
        <v>199</v>
      </c>
      <c r="D80" s="295">
        <f aca="true" t="shared" si="8" ref="D80:K80">SUM(D78:D79)</f>
        <v>0</v>
      </c>
      <c r="E80" s="283">
        <f t="shared" si="8"/>
        <v>0</v>
      </c>
      <c r="F80" s="296">
        <f t="shared" si="8"/>
        <v>0</v>
      </c>
      <c r="G80" s="296">
        <f t="shared" si="8"/>
        <v>0</v>
      </c>
      <c r="H80" s="297">
        <f t="shared" si="8"/>
        <v>0</v>
      </c>
      <c r="I80" s="298">
        <f t="shared" si="8"/>
        <v>0</v>
      </c>
      <c r="J80" s="296">
        <f t="shared" si="8"/>
        <v>0</v>
      </c>
      <c r="K80" s="296">
        <f t="shared" si="8"/>
        <v>0</v>
      </c>
      <c r="L80" s="296">
        <f>IF(I80=0,0,AVERAGE(I80,J80,K80))</f>
        <v>0</v>
      </c>
      <c r="M80" s="296">
        <f>SUM(M78:M79)</f>
        <v>0</v>
      </c>
      <c r="N80" s="296">
        <f>SUM(N78:N79)</f>
        <v>0</v>
      </c>
      <c r="O80" s="189">
        <f>IF(M$112=0,0,N80/M$112)</f>
        <v>0</v>
      </c>
      <c r="P80" s="170">
        <f>N80-K80</f>
        <v>0</v>
      </c>
      <c r="Q80" s="328">
        <f>IF(K80=0,"",P80/K80)</f>
      </c>
      <c r="R80" s="170">
        <f>N80-M80</f>
        <v>0</v>
      </c>
      <c r="S80" s="329">
        <f>IF(M80=0,"",R80/M80)</f>
      </c>
      <c r="T80" s="326"/>
    </row>
    <row r="81" spans="1:20" ht="25.5" customHeight="1" thickBot="1">
      <c r="A81" s="430"/>
      <c r="B81" s="766"/>
      <c r="C81" s="33" t="s">
        <v>53</v>
      </c>
      <c r="D81" s="533"/>
      <c r="E81" s="537"/>
      <c r="F81" s="547"/>
      <c r="G81" s="547"/>
      <c r="H81" s="564"/>
      <c r="I81" s="536"/>
      <c r="J81" s="535"/>
      <c r="K81" s="535"/>
      <c r="L81" s="299">
        <f aca="true" t="shared" si="9" ref="L81:L91">IF(I81=0,0,AVERAGE(I81,J81,K81))</f>
        <v>0</v>
      </c>
      <c r="M81" s="535"/>
      <c r="N81" s="535"/>
      <c r="O81" s="109"/>
      <c r="P81" s="291"/>
      <c r="Q81" s="110"/>
      <c r="R81" s="291"/>
      <c r="S81" s="113"/>
      <c r="T81" s="61"/>
    </row>
    <row r="82" spans="1:20" ht="12.75" customHeight="1">
      <c r="A82" s="430"/>
      <c r="B82" s="766"/>
      <c r="C82" s="26" t="s">
        <v>195</v>
      </c>
      <c r="D82" s="524"/>
      <c r="E82" s="523"/>
      <c r="F82" s="523"/>
      <c r="G82" s="523"/>
      <c r="H82" s="562"/>
      <c r="I82" s="524"/>
      <c r="J82" s="523"/>
      <c r="K82" s="523"/>
      <c r="L82" s="264">
        <f t="shared" si="9"/>
        <v>0</v>
      </c>
      <c r="M82" s="523"/>
      <c r="N82" s="523"/>
      <c r="O82" s="34">
        <f>IF(M$112=0,0,N82/M$112)</f>
        <v>0</v>
      </c>
      <c r="P82" s="276">
        <f>N82-K82</f>
        <v>0</v>
      </c>
      <c r="Q82" s="34">
        <f>IF(K82=0,"",P82/K82)</f>
      </c>
      <c r="R82" s="276">
        <f>N82-M82</f>
        <v>0</v>
      </c>
      <c r="S82" s="28">
        <f>IF(M82=0,"",R82/M82)</f>
      </c>
      <c r="T82" s="61"/>
    </row>
    <row r="83" spans="1:20" ht="12.75" customHeight="1">
      <c r="A83" s="430"/>
      <c r="B83" s="766"/>
      <c r="C83" s="23" t="s">
        <v>196</v>
      </c>
      <c r="D83" s="532"/>
      <c r="E83" s="534"/>
      <c r="F83" s="534"/>
      <c r="G83" s="534"/>
      <c r="H83" s="563"/>
      <c r="I83" s="532"/>
      <c r="J83" s="534"/>
      <c r="K83" s="534"/>
      <c r="L83" s="294">
        <f t="shared" si="9"/>
        <v>0</v>
      </c>
      <c r="M83" s="534"/>
      <c r="N83" s="534"/>
      <c r="O83" s="29">
        <f>IF(M$112=0,0,N83/M$112)</f>
        <v>0</v>
      </c>
      <c r="P83" s="172">
        <f>N83-K83</f>
        <v>0</v>
      </c>
      <c r="Q83" s="29">
        <f>IF(K83=0,"",P83/K83)</f>
      </c>
      <c r="R83" s="172">
        <f>N83-M83</f>
        <v>0</v>
      </c>
      <c r="S83" s="30">
        <f>IF(M83=0,"",R83/M83)</f>
      </c>
      <c r="T83" s="61"/>
    </row>
    <row r="84" spans="1:20" s="327" customFormat="1" ht="12.75" customHeight="1">
      <c r="A84" s="436"/>
      <c r="B84" s="766"/>
      <c r="C84" s="31" t="s">
        <v>200</v>
      </c>
      <c r="D84" s="295">
        <f aca="true" t="shared" si="10" ref="D84:K84">SUM(D82:D83)</f>
        <v>0</v>
      </c>
      <c r="E84" s="283">
        <f t="shared" si="10"/>
        <v>0</v>
      </c>
      <c r="F84" s="296">
        <f t="shared" si="10"/>
        <v>0</v>
      </c>
      <c r="G84" s="296">
        <f t="shared" si="10"/>
        <v>0</v>
      </c>
      <c r="H84" s="297">
        <f t="shared" si="10"/>
        <v>0</v>
      </c>
      <c r="I84" s="298">
        <f t="shared" si="10"/>
        <v>0</v>
      </c>
      <c r="J84" s="296">
        <f t="shared" si="10"/>
        <v>0</v>
      </c>
      <c r="K84" s="296">
        <f t="shared" si="10"/>
        <v>0</v>
      </c>
      <c r="L84" s="296">
        <f t="shared" si="9"/>
        <v>0</v>
      </c>
      <c r="M84" s="296">
        <f>SUM(M82:M83)</f>
        <v>0</v>
      </c>
      <c r="N84" s="296">
        <f>SUM(N82:N83)</f>
        <v>0</v>
      </c>
      <c r="O84" s="189">
        <f>IF(M$112=0,0,N84/M$112)</f>
        <v>0</v>
      </c>
      <c r="P84" s="170">
        <f>N84-K84</f>
        <v>0</v>
      </c>
      <c r="Q84" s="328">
        <f>IF(K84=0,"",P84/K84)</f>
      </c>
      <c r="R84" s="170">
        <f>N84-M84</f>
        <v>0</v>
      </c>
      <c r="S84" s="329">
        <f>IF(M84=0,"",R84/M84)</f>
      </c>
      <c r="T84" s="326"/>
    </row>
    <row r="85" spans="1:20" ht="25.5" customHeight="1" thickBot="1">
      <c r="A85" s="430"/>
      <c r="B85" s="766"/>
      <c r="C85" s="33" t="s">
        <v>53</v>
      </c>
      <c r="D85" s="533"/>
      <c r="E85" s="537"/>
      <c r="F85" s="547"/>
      <c r="G85" s="547"/>
      <c r="H85" s="564"/>
      <c r="I85" s="536"/>
      <c r="J85" s="535"/>
      <c r="K85" s="535"/>
      <c r="L85" s="299">
        <f t="shared" si="9"/>
        <v>0</v>
      </c>
      <c r="M85" s="535"/>
      <c r="N85" s="535"/>
      <c r="O85" s="109"/>
      <c r="P85" s="291"/>
      <c r="Q85" s="110"/>
      <c r="R85" s="291"/>
      <c r="S85" s="113"/>
      <c r="T85" s="61"/>
    </row>
    <row r="86" spans="1:20" ht="12.75" customHeight="1">
      <c r="A86" s="430"/>
      <c r="B86" s="766"/>
      <c r="C86" s="26" t="s">
        <v>197</v>
      </c>
      <c r="D86" s="524"/>
      <c r="E86" s="523"/>
      <c r="F86" s="523"/>
      <c r="G86" s="523"/>
      <c r="H86" s="562"/>
      <c r="I86" s="524"/>
      <c r="J86" s="523"/>
      <c r="K86" s="523"/>
      <c r="L86" s="264">
        <f t="shared" si="9"/>
        <v>0</v>
      </c>
      <c r="M86" s="523"/>
      <c r="N86" s="523"/>
      <c r="O86" s="34">
        <f>IF(M$112=0,0,N86/M$112)</f>
        <v>0</v>
      </c>
      <c r="P86" s="276">
        <f>N86-K86</f>
        <v>0</v>
      </c>
      <c r="Q86" s="34">
        <f>IF(K86=0,"",P86/K86)</f>
      </c>
      <c r="R86" s="276">
        <f>N86-M86</f>
        <v>0</v>
      </c>
      <c r="S86" s="28">
        <f>IF(M86=0,"",R86/M86)</f>
      </c>
      <c r="T86" s="61"/>
    </row>
    <row r="87" spans="1:20" ht="12.75" customHeight="1">
      <c r="A87" s="430"/>
      <c r="B87" s="766"/>
      <c r="C87" s="23" t="s">
        <v>198</v>
      </c>
      <c r="D87" s="532"/>
      <c r="E87" s="534"/>
      <c r="F87" s="534"/>
      <c r="G87" s="534"/>
      <c r="H87" s="563"/>
      <c r="I87" s="532"/>
      <c r="J87" s="534"/>
      <c r="K87" s="534"/>
      <c r="L87" s="294">
        <f t="shared" si="9"/>
        <v>0</v>
      </c>
      <c r="M87" s="534"/>
      <c r="N87" s="534"/>
      <c r="O87" s="29">
        <f>IF(M$112=0,0,N87/M$112)</f>
        <v>0</v>
      </c>
      <c r="P87" s="172">
        <f>N87-K87</f>
        <v>0</v>
      </c>
      <c r="Q87" s="29">
        <f>IF(K87=0,"",P87/K87)</f>
      </c>
      <c r="R87" s="172">
        <f>N87-M87</f>
        <v>0</v>
      </c>
      <c r="S87" s="30">
        <f>IF(M87=0,"",R87/M87)</f>
      </c>
      <c r="T87" s="61"/>
    </row>
    <row r="88" spans="1:20" s="327" customFormat="1" ht="12.75" customHeight="1">
      <c r="A88" s="436"/>
      <c r="B88" s="766"/>
      <c r="C88" s="31" t="s">
        <v>201</v>
      </c>
      <c r="D88" s="295">
        <f aca="true" t="shared" si="11" ref="D88:K88">SUM(D86:D87)</f>
        <v>0</v>
      </c>
      <c r="E88" s="283">
        <f t="shared" si="11"/>
        <v>0</v>
      </c>
      <c r="F88" s="296">
        <f t="shared" si="11"/>
        <v>0</v>
      </c>
      <c r="G88" s="296">
        <f t="shared" si="11"/>
        <v>0</v>
      </c>
      <c r="H88" s="297">
        <f t="shared" si="11"/>
        <v>0</v>
      </c>
      <c r="I88" s="298">
        <f t="shared" si="11"/>
        <v>0</v>
      </c>
      <c r="J88" s="296">
        <f t="shared" si="11"/>
        <v>0</v>
      </c>
      <c r="K88" s="296">
        <f t="shared" si="11"/>
        <v>0</v>
      </c>
      <c r="L88" s="296">
        <f t="shared" si="9"/>
        <v>0</v>
      </c>
      <c r="M88" s="296">
        <f>SUM(M86:M87)</f>
        <v>0</v>
      </c>
      <c r="N88" s="296">
        <f>SUM(N86:N87)</f>
        <v>0</v>
      </c>
      <c r="O88" s="189">
        <f>IF(M$112=0,0,N88/M$112)</f>
        <v>0</v>
      </c>
      <c r="P88" s="170">
        <f>N88-K88</f>
        <v>0</v>
      </c>
      <c r="Q88" s="328">
        <f>IF(K88=0,"",P88/K88)</f>
      </c>
      <c r="R88" s="170">
        <f>N88-M88</f>
        <v>0</v>
      </c>
      <c r="S88" s="329">
        <f>IF(M88=0,"",R88/M88)</f>
      </c>
      <c r="T88" s="326"/>
    </row>
    <row r="89" spans="1:20" ht="25.5" customHeight="1" thickBot="1">
      <c r="A89" s="430"/>
      <c r="B89" s="766"/>
      <c r="C89" s="33" t="s">
        <v>53</v>
      </c>
      <c r="D89" s="533"/>
      <c r="E89" s="537"/>
      <c r="F89" s="547"/>
      <c r="G89" s="547"/>
      <c r="H89" s="564"/>
      <c r="I89" s="536"/>
      <c r="J89" s="535"/>
      <c r="K89" s="535"/>
      <c r="L89" s="299">
        <f t="shared" si="9"/>
        <v>0</v>
      </c>
      <c r="M89" s="535"/>
      <c r="N89" s="535"/>
      <c r="O89" s="109"/>
      <c r="P89" s="291"/>
      <c r="Q89" s="110"/>
      <c r="R89" s="291"/>
      <c r="S89" s="113"/>
      <c r="T89" s="61"/>
    </row>
    <row r="90" spans="1:20" ht="12.75" customHeight="1">
      <c r="A90" s="430"/>
      <c r="B90" s="766"/>
      <c r="C90" s="22" t="s">
        <v>4</v>
      </c>
      <c r="D90" s="300">
        <f aca="true" t="shared" si="12" ref="D90:K90">D80+D84+D88</f>
        <v>0</v>
      </c>
      <c r="E90" s="301">
        <f t="shared" si="12"/>
        <v>0</v>
      </c>
      <c r="F90" s="301">
        <f t="shared" si="12"/>
        <v>0</v>
      </c>
      <c r="G90" s="301">
        <f t="shared" si="12"/>
        <v>0</v>
      </c>
      <c r="H90" s="302">
        <f t="shared" si="12"/>
        <v>0</v>
      </c>
      <c r="I90" s="300">
        <f t="shared" si="12"/>
        <v>0</v>
      </c>
      <c r="J90" s="301">
        <f t="shared" si="12"/>
        <v>0</v>
      </c>
      <c r="K90" s="301">
        <f t="shared" si="12"/>
        <v>0</v>
      </c>
      <c r="L90" s="301">
        <f t="shared" si="9"/>
        <v>0</v>
      </c>
      <c r="M90" s="301">
        <f>M80+M84+M88</f>
        <v>0</v>
      </c>
      <c r="N90" s="301">
        <f>N80+N84+N88</f>
        <v>0</v>
      </c>
      <c r="O90" s="35">
        <f>IF(M$112=0,0,N90/M$112)</f>
        <v>0</v>
      </c>
      <c r="P90" s="292">
        <f>N90-K90</f>
        <v>0</v>
      </c>
      <c r="Q90" s="36">
        <f>IF(K90=0,"",P90/K90)</f>
      </c>
      <c r="R90" s="292">
        <f>N90-M90</f>
        <v>0</v>
      </c>
      <c r="S90" s="37">
        <f>IF(M90=0,"",R90/M90)</f>
      </c>
      <c r="T90" s="61"/>
    </row>
    <row r="91" spans="1:20" ht="12.75" customHeight="1">
      <c r="A91" s="430"/>
      <c r="B91" s="766"/>
      <c r="C91" s="23" t="s">
        <v>202</v>
      </c>
      <c r="D91" s="532"/>
      <c r="E91" s="534"/>
      <c r="F91" s="534"/>
      <c r="G91" s="534"/>
      <c r="H91" s="563"/>
      <c r="I91" s="532"/>
      <c r="J91" s="534"/>
      <c r="K91" s="534"/>
      <c r="L91" s="294">
        <f t="shared" si="9"/>
        <v>0</v>
      </c>
      <c r="M91" s="534"/>
      <c r="N91" s="534"/>
      <c r="O91" s="32">
        <f>IF(M$112=0,0,N91/M$112)</f>
        <v>0</v>
      </c>
      <c r="P91" s="172">
        <f>N91-K91</f>
        <v>0</v>
      </c>
      <c r="Q91" s="29">
        <f>IF(K91=0,"",P91/K91)</f>
      </c>
      <c r="R91" s="172">
        <f>N91-M91</f>
        <v>0</v>
      </c>
      <c r="S91" s="30">
        <f>IF(M91=0,"",R91/M91)</f>
      </c>
      <c r="T91" s="61"/>
    </row>
    <row r="92" spans="1:20" ht="25.5" customHeight="1" thickBot="1">
      <c r="A92" s="430"/>
      <c r="B92" s="766"/>
      <c r="C92" s="38" t="s">
        <v>203</v>
      </c>
      <c r="D92" s="337">
        <f aca="true" t="shared" si="13" ref="D92:K92">D90+D91</f>
        <v>0</v>
      </c>
      <c r="E92" s="331">
        <f t="shared" si="13"/>
        <v>0</v>
      </c>
      <c r="F92" s="331">
        <f t="shared" si="13"/>
        <v>0</v>
      </c>
      <c r="G92" s="331">
        <f t="shared" si="13"/>
        <v>0</v>
      </c>
      <c r="H92" s="354">
        <f t="shared" si="13"/>
        <v>0</v>
      </c>
      <c r="I92" s="355">
        <f t="shared" si="13"/>
        <v>0</v>
      </c>
      <c r="J92" s="331">
        <f t="shared" si="13"/>
        <v>0</v>
      </c>
      <c r="K92" s="331">
        <f t="shared" si="13"/>
        <v>0</v>
      </c>
      <c r="L92" s="331">
        <f aca="true" t="shared" si="14" ref="L92:L97">IF(I92=0,0,AVERAGE(I92,J92,K92))</f>
        <v>0</v>
      </c>
      <c r="M92" s="331">
        <f>M90+M91</f>
        <v>0</v>
      </c>
      <c r="N92" s="331">
        <f>N90+N91</f>
        <v>0</v>
      </c>
      <c r="O92" s="330">
        <f>IF(M$112=0,0,N92/M$112)</f>
        <v>0</v>
      </c>
      <c r="P92" s="331">
        <f>N92-K92</f>
        <v>0</v>
      </c>
      <c r="Q92" s="332">
        <f>IF(K92=0,"",P92/K92)</f>
      </c>
      <c r="R92" s="331">
        <f>N92-M92</f>
        <v>0</v>
      </c>
      <c r="S92" s="333">
        <f>IF(M92=0,"",R92/M92)</f>
      </c>
      <c r="T92" s="61"/>
    </row>
    <row r="93" spans="1:20" s="366" customFormat="1" ht="25.5" customHeight="1">
      <c r="A93" s="438"/>
      <c r="B93" s="771" t="s">
        <v>100</v>
      </c>
      <c r="C93" s="26" t="s">
        <v>54</v>
      </c>
      <c r="D93" s="392"/>
      <c r="E93" s="393"/>
      <c r="F93" s="393"/>
      <c r="G93" s="393"/>
      <c r="H93" s="394"/>
      <c r="I93" s="539"/>
      <c r="J93" s="538"/>
      <c r="K93" s="538"/>
      <c r="L93" s="390">
        <f t="shared" si="14"/>
        <v>0</v>
      </c>
      <c r="M93" s="538"/>
      <c r="N93" s="538"/>
      <c r="O93" s="395"/>
      <c r="P93" s="393"/>
      <c r="Q93" s="396"/>
      <c r="R93" s="393"/>
      <c r="S93" s="397"/>
      <c r="T93" s="365"/>
    </row>
    <row r="94" spans="1:20" s="366" customFormat="1" ht="25.5" customHeight="1">
      <c r="A94" s="438"/>
      <c r="B94" s="772"/>
      <c r="C94" s="23" t="s">
        <v>55</v>
      </c>
      <c r="D94" s="398"/>
      <c r="E94" s="387"/>
      <c r="F94" s="387"/>
      <c r="G94" s="387"/>
      <c r="H94" s="399"/>
      <c r="I94" s="541"/>
      <c r="J94" s="540"/>
      <c r="K94" s="540"/>
      <c r="L94" s="391">
        <f t="shared" si="14"/>
        <v>0</v>
      </c>
      <c r="M94" s="540"/>
      <c r="N94" s="540"/>
      <c r="O94" s="400"/>
      <c r="P94" s="387"/>
      <c r="Q94" s="401"/>
      <c r="R94" s="387"/>
      <c r="S94" s="402"/>
      <c r="T94" s="365"/>
    </row>
    <row r="95" spans="1:20" ht="12.75" customHeight="1">
      <c r="A95" s="430"/>
      <c r="B95" s="772"/>
      <c r="C95" s="41" t="s">
        <v>56</v>
      </c>
      <c r="D95" s="101"/>
      <c r="E95" s="102"/>
      <c r="F95" s="102"/>
      <c r="G95" s="102"/>
      <c r="H95" s="103"/>
      <c r="I95" s="171">
        <f>I93+I94</f>
        <v>0</v>
      </c>
      <c r="J95" s="172">
        <f>J93+J94</f>
        <v>0</v>
      </c>
      <c r="K95" s="172">
        <f>K93+K94</f>
        <v>0</v>
      </c>
      <c r="L95" s="170">
        <f t="shared" si="14"/>
        <v>0</v>
      </c>
      <c r="M95" s="172">
        <f>M93+M94</f>
        <v>0</v>
      </c>
      <c r="N95" s="172">
        <f>N93+N94</f>
        <v>0</v>
      </c>
      <c r="O95" s="108"/>
      <c r="P95" s="102"/>
      <c r="Q95" s="112"/>
      <c r="R95" s="102"/>
      <c r="S95" s="115"/>
      <c r="T95" s="61"/>
    </row>
    <row r="96" spans="1:20" ht="12.75" customHeight="1">
      <c r="A96" s="430"/>
      <c r="B96" s="772"/>
      <c r="C96" s="41" t="s">
        <v>57</v>
      </c>
      <c r="D96" s="104"/>
      <c r="E96" s="105"/>
      <c r="F96" s="105"/>
      <c r="G96" s="105"/>
      <c r="H96" s="106"/>
      <c r="I96" s="173">
        <f>I92</f>
        <v>0</v>
      </c>
      <c r="J96" s="170">
        <f>J92</f>
        <v>0</v>
      </c>
      <c r="K96" s="170">
        <f>K92</f>
        <v>0</v>
      </c>
      <c r="L96" s="170">
        <f t="shared" si="14"/>
        <v>0</v>
      </c>
      <c r="M96" s="170">
        <f>M92</f>
        <v>0</v>
      </c>
      <c r="N96" s="170">
        <f>N92</f>
        <v>0</v>
      </c>
      <c r="O96" s="108"/>
      <c r="P96" s="102"/>
      <c r="Q96" s="110"/>
      <c r="R96" s="102"/>
      <c r="S96" s="115"/>
      <c r="T96" s="61"/>
    </row>
    <row r="97" spans="1:20" s="366" customFormat="1" ht="25.5" customHeight="1" thickBot="1">
      <c r="A97" s="438"/>
      <c r="B97" s="773"/>
      <c r="C97" s="403" t="s">
        <v>58</v>
      </c>
      <c r="D97" s="334"/>
      <c r="E97" s="335"/>
      <c r="F97" s="335"/>
      <c r="G97" s="335"/>
      <c r="H97" s="336"/>
      <c r="I97" s="337">
        <f>I95+I96</f>
        <v>0</v>
      </c>
      <c r="J97" s="338">
        <f>J95+J96</f>
        <v>0</v>
      </c>
      <c r="K97" s="338">
        <f>K95+K96</f>
        <v>0</v>
      </c>
      <c r="L97" s="339">
        <f t="shared" si="14"/>
        <v>0</v>
      </c>
      <c r="M97" s="338">
        <f>M95+M96</f>
        <v>0</v>
      </c>
      <c r="N97" s="338">
        <f>N95+N96</f>
        <v>0</v>
      </c>
      <c r="O97" s="340">
        <f>IF(M$112=0,0,N97/M$112)</f>
        <v>0</v>
      </c>
      <c r="P97" s="338">
        <f>N97-K97</f>
        <v>0</v>
      </c>
      <c r="Q97" s="340">
        <f>IF(K97=0,"",P97/K97)</f>
      </c>
      <c r="R97" s="338">
        <f>N97-M97</f>
        <v>0</v>
      </c>
      <c r="S97" s="341">
        <f>IF(M97=0,"",R97/M97)</f>
      </c>
      <c r="T97" s="365"/>
    </row>
    <row r="98" spans="1:20" ht="12.75">
      <c r="A98" s="430"/>
      <c r="B98" s="439" t="s">
        <v>109</v>
      </c>
      <c r="C98" s="439"/>
      <c r="D98" s="435"/>
      <c r="E98" s="435"/>
      <c r="F98" s="178"/>
      <c r="G98" s="178"/>
      <c r="H98" s="178"/>
      <c r="I98" s="178"/>
      <c r="J98" s="178"/>
      <c r="K98" s="178"/>
      <c r="L98" s="178"/>
      <c r="M98" s="178"/>
      <c r="N98" s="178"/>
      <c r="O98" s="719" t="str">
        <f>IF(O97&lt;5%,"TO N &lt; 5% (atypie)",IF(O97&gt;101%,"TO N &gt; 101% (atypie)",""))</f>
        <v>TO N &lt; 5% (atypie)</v>
      </c>
      <c r="P98" s="53"/>
      <c r="Q98" s="53"/>
      <c r="R98" s="53"/>
      <c r="S98" s="54"/>
      <c r="T98" s="61"/>
    </row>
    <row r="99" spans="1:20" ht="4.5" customHeight="1" thickBot="1">
      <c r="A99" s="430"/>
      <c r="B99" s="54"/>
      <c r="C99" s="54"/>
      <c r="D99" s="178"/>
      <c r="E99" s="178"/>
      <c r="F99" s="178"/>
      <c r="G99" s="178"/>
      <c r="H99" s="178"/>
      <c r="I99" s="178"/>
      <c r="J99" s="178"/>
      <c r="K99" s="178"/>
      <c r="L99" s="178"/>
      <c r="M99" s="178"/>
      <c r="N99" s="178"/>
      <c r="O99" s="196"/>
      <c r="P99" s="53"/>
      <c r="Q99" s="53"/>
      <c r="R99" s="53"/>
      <c r="S99" s="54"/>
      <c r="T99" s="61"/>
    </row>
    <row r="100" spans="1:20" ht="15" customHeight="1">
      <c r="A100" s="430"/>
      <c r="B100" s="774"/>
      <c r="C100" s="775"/>
      <c r="D100" s="780" t="s">
        <v>153</v>
      </c>
      <c r="E100" s="781"/>
      <c r="F100" s="781"/>
      <c r="G100" s="782"/>
      <c r="H100" s="783"/>
      <c r="I100" s="784" t="s">
        <v>191</v>
      </c>
      <c r="J100" s="785"/>
      <c r="K100" s="785"/>
      <c r="L100" s="785"/>
      <c r="M100" s="785"/>
      <c r="N100" s="785"/>
      <c r="O100" s="785"/>
      <c r="P100" s="785"/>
      <c r="Q100" s="785"/>
      <c r="R100" s="785"/>
      <c r="S100" s="786"/>
      <c r="T100" s="61"/>
    </row>
    <row r="101" spans="1:20" s="175" customFormat="1" ht="35.25" customHeight="1">
      <c r="A101" s="430"/>
      <c r="B101" s="776"/>
      <c r="C101" s="777"/>
      <c r="D101" s="787" t="str">
        <f>IF('Page de garde'!$D$4="","N-3",'Page de garde'!$D$4-3)</f>
        <v>N-3</v>
      </c>
      <c r="E101" s="768" t="str">
        <f>IF('Page de garde'!$D$4="","N-2",'Page de garde'!$D$4-2)</f>
        <v>N-2</v>
      </c>
      <c r="F101" s="768" t="str">
        <f>IF('Page de garde'!$D$4="","N-1",'Page de garde'!$D$4-1)</f>
        <v>N-1</v>
      </c>
      <c r="G101" s="789" t="str">
        <f>IF('Page de garde'!$D$4="","N (prévu)",'Page de garde'!$D$4&amp;" (prévu)")</f>
        <v>N (prévu)</v>
      </c>
      <c r="H101" s="791" t="str">
        <f>IF('Page de garde'!$D$4="","N (réel)",'Page de garde'!$D$4&amp;" (réel)")</f>
        <v>N (réel)</v>
      </c>
      <c r="I101" s="793" t="str">
        <f>IF('Page de garde'!$D$4="","N-3",'Page de garde'!$D$4-3)</f>
        <v>N-3</v>
      </c>
      <c r="J101" s="757" t="str">
        <f>IF('Page de garde'!$D$4="","N-2",'Page de garde'!$D$4-2)</f>
        <v>N-2</v>
      </c>
      <c r="K101" s="757" t="str">
        <f>IF('Page de garde'!$D$4="","N-1",'Page de garde'!$D$4-1)</f>
        <v>N-1</v>
      </c>
      <c r="L101" s="810" t="s">
        <v>50</v>
      </c>
      <c r="M101" s="769" t="str">
        <f>IF('Page de garde'!$D$4="","N (prévu)",'Page de garde'!$D$4&amp;" (prévu)")</f>
        <v>N (prévu)</v>
      </c>
      <c r="N101" s="769" t="str">
        <f>IF('Page de garde'!$D$4="","N (réel)",'Page de garde'!$D$4&amp;" (réel)")</f>
        <v>N (réel)</v>
      </c>
      <c r="O101" s="761" t="str">
        <f>IF('Page de garde'!$D$4="","Taux d'occupation N (5)","Taux d'occupation "&amp;'Page de garde'!$D$4&amp;" (5)")</f>
        <v>Taux d'occupation N (5)</v>
      </c>
      <c r="P101" s="763" t="str">
        <f>IF('Page de garde'!$D$4="","Ecart Activité N (réelle) / N-1 (réelle)","Ecart Activité "&amp;'Page de garde'!$D$4&amp;" (réelle) / "&amp;'Page de garde'!$D$4-1&amp;" (réelle)")</f>
        <v>Ecart Activité N (réelle) / N-1 (réelle)</v>
      </c>
      <c r="Q101" s="763"/>
      <c r="R101" s="763" t="str">
        <f>IF('Page de garde'!$D$4="","Ecart Activité N (réelle) / N (prévue)","Ecart Activité "&amp;'Page de garde'!$D$4&amp;" (réelle) / "&amp;'Page de garde'!$D$4&amp;" (prévue)")</f>
        <v>Ecart Activité N (réelle) / N (prévue)</v>
      </c>
      <c r="S101" s="764"/>
      <c r="T101" s="61"/>
    </row>
    <row r="102" spans="1:20" s="175" customFormat="1" ht="26.25" thickBot="1">
      <c r="A102" s="430"/>
      <c r="B102" s="778"/>
      <c r="C102" s="779"/>
      <c r="D102" s="788"/>
      <c r="E102" s="758"/>
      <c r="F102" s="758"/>
      <c r="G102" s="790"/>
      <c r="H102" s="792"/>
      <c r="I102" s="794"/>
      <c r="J102" s="758"/>
      <c r="K102" s="758"/>
      <c r="L102" s="790"/>
      <c r="M102" s="770"/>
      <c r="N102" s="770"/>
      <c r="O102" s="762"/>
      <c r="P102" s="24" t="s">
        <v>51</v>
      </c>
      <c r="Q102" s="374" t="s">
        <v>52</v>
      </c>
      <c r="R102" s="374" t="s">
        <v>51</v>
      </c>
      <c r="S102" s="43" t="s">
        <v>52</v>
      </c>
      <c r="T102" s="61"/>
    </row>
    <row r="103" spans="1:20" s="404" customFormat="1" ht="25.5" customHeight="1">
      <c r="A103" s="438"/>
      <c r="B103" s="765" t="s">
        <v>101</v>
      </c>
      <c r="C103" s="44" t="s">
        <v>60</v>
      </c>
      <c r="D103" s="257"/>
      <c r="E103" s="257"/>
      <c r="F103" s="257"/>
      <c r="G103" s="257"/>
      <c r="H103" s="258"/>
      <c r="I103" s="543"/>
      <c r="J103" s="542"/>
      <c r="K103" s="542"/>
      <c r="L103" s="282">
        <f aca="true" t="shared" si="15" ref="L103:L108">IF(I103=0,0,AVERAGE(I103,J103,K103))</f>
        <v>0</v>
      </c>
      <c r="M103" s="542"/>
      <c r="N103" s="542"/>
      <c r="O103" s="405"/>
      <c r="P103" s="406"/>
      <c r="Q103" s="407"/>
      <c r="R103" s="393"/>
      <c r="S103" s="408"/>
      <c r="T103" s="365"/>
    </row>
    <row r="104" spans="1:20" s="404" customFormat="1" ht="25.5" customHeight="1">
      <c r="A104" s="438"/>
      <c r="B104" s="766"/>
      <c r="C104" s="45" t="s">
        <v>61</v>
      </c>
      <c r="D104" s="259"/>
      <c r="E104" s="259"/>
      <c r="F104" s="259"/>
      <c r="G104" s="259"/>
      <c r="H104" s="260"/>
      <c r="I104" s="545"/>
      <c r="J104" s="544"/>
      <c r="K104" s="544"/>
      <c r="L104" s="283">
        <f t="shared" si="15"/>
        <v>0</v>
      </c>
      <c r="M104" s="544"/>
      <c r="N104" s="544"/>
      <c r="O104" s="409"/>
      <c r="P104" s="387"/>
      <c r="Q104" s="410"/>
      <c r="R104" s="387"/>
      <c r="S104" s="389"/>
      <c r="T104" s="365"/>
    </row>
    <row r="105" spans="1:20" s="175" customFormat="1" ht="12.75" customHeight="1">
      <c r="A105" s="430"/>
      <c r="B105" s="766"/>
      <c r="C105" s="46" t="s">
        <v>62</v>
      </c>
      <c r="D105" s="259"/>
      <c r="E105" s="259"/>
      <c r="F105" s="259"/>
      <c r="G105" s="259"/>
      <c r="H105" s="260"/>
      <c r="I105" s="284">
        <f>I103+I104</f>
        <v>0</v>
      </c>
      <c r="J105" s="285">
        <f>J103+J104</f>
        <v>0</v>
      </c>
      <c r="K105" s="285">
        <f>K103+K104</f>
        <v>0</v>
      </c>
      <c r="L105" s="283">
        <f t="shared" si="15"/>
        <v>0</v>
      </c>
      <c r="M105" s="285">
        <f>M103+M104</f>
        <v>0</v>
      </c>
      <c r="N105" s="285">
        <f>N103+N104</f>
        <v>0</v>
      </c>
      <c r="O105" s="94"/>
      <c r="P105" s="102"/>
      <c r="Q105" s="95"/>
      <c r="R105" s="102"/>
      <c r="S105" s="96"/>
      <c r="T105" s="61"/>
    </row>
    <row r="106" spans="1:20" s="175" customFormat="1" ht="12.75" customHeight="1">
      <c r="A106" s="430"/>
      <c r="B106" s="766"/>
      <c r="C106" s="45" t="s">
        <v>63</v>
      </c>
      <c r="D106" s="259"/>
      <c r="E106" s="259"/>
      <c r="F106" s="259"/>
      <c r="G106" s="259"/>
      <c r="H106" s="260"/>
      <c r="I106" s="284">
        <f>I92</f>
        <v>0</v>
      </c>
      <c r="J106" s="285">
        <f>J92</f>
        <v>0</v>
      </c>
      <c r="K106" s="285">
        <f>K92</f>
        <v>0</v>
      </c>
      <c r="L106" s="283">
        <f t="shared" si="15"/>
        <v>0</v>
      </c>
      <c r="M106" s="285">
        <f>M92</f>
        <v>0</v>
      </c>
      <c r="N106" s="285">
        <f>N92</f>
        <v>0</v>
      </c>
      <c r="O106" s="94"/>
      <c r="P106" s="102"/>
      <c r="Q106" s="95"/>
      <c r="R106" s="102"/>
      <c r="S106" s="96"/>
      <c r="T106" s="61"/>
    </row>
    <row r="107" spans="1:20" s="404" customFormat="1" ht="25.5" customHeight="1">
      <c r="A107" s="438"/>
      <c r="B107" s="766"/>
      <c r="C107" s="45" t="s">
        <v>64</v>
      </c>
      <c r="D107" s="259"/>
      <c r="E107" s="259"/>
      <c r="F107" s="259"/>
      <c r="G107" s="259"/>
      <c r="H107" s="260"/>
      <c r="I107" s="284">
        <f>I95</f>
        <v>0</v>
      </c>
      <c r="J107" s="285">
        <f>J95</f>
        <v>0</v>
      </c>
      <c r="K107" s="285">
        <f>K95</f>
        <v>0</v>
      </c>
      <c r="L107" s="283">
        <f t="shared" si="15"/>
        <v>0</v>
      </c>
      <c r="M107" s="285">
        <f>M95</f>
        <v>0</v>
      </c>
      <c r="N107" s="285">
        <f>N95</f>
        <v>0</v>
      </c>
      <c r="O107" s="386"/>
      <c r="P107" s="387"/>
      <c r="Q107" s="388"/>
      <c r="R107" s="387"/>
      <c r="S107" s="389"/>
      <c r="T107" s="365"/>
    </row>
    <row r="108" spans="1:20" s="404" customFormat="1" ht="25.5" customHeight="1" thickBot="1">
      <c r="A108" s="438"/>
      <c r="B108" s="767"/>
      <c r="C108" s="403" t="s">
        <v>65</v>
      </c>
      <c r="D108" s="350"/>
      <c r="E108" s="350"/>
      <c r="F108" s="350"/>
      <c r="G108" s="350"/>
      <c r="H108" s="351"/>
      <c r="I108" s="286">
        <f>I105+I106+I107</f>
        <v>0</v>
      </c>
      <c r="J108" s="287">
        <f>J105+J106+J107</f>
        <v>0</v>
      </c>
      <c r="K108" s="288">
        <f>K105+K106+K107</f>
        <v>0</v>
      </c>
      <c r="L108" s="289">
        <f t="shared" si="15"/>
        <v>0</v>
      </c>
      <c r="M108" s="288">
        <f>M105+M106+M107</f>
        <v>0</v>
      </c>
      <c r="N108" s="288">
        <f>N105+N106+N107</f>
        <v>0</v>
      </c>
      <c r="O108" s="352">
        <f>IF(M$112=0,0,N108/M$112)</f>
        <v>0</v>
      </c>
      <c r="P108" s="353">
        <f>N108-K108</f>
        <v>0</v>
      </c>
      <c r="Q108" s="340">
        <f>IF(K108=0,"",P108/K108)</f>
      </c>
      <c r="R108" s="338">
        <f>N108-M108</f>
        <v>0</v>
      </c>
      <c r="S108" s="341">
        <f>IF(M108=0,"",R108/M108)</f>
      </c>
      <c r="T108" s="365"/>
    </row>
    <row r="109" spans="1:20" s="175" customFormat="1" ht="13.5" thickBot="1">
      <c r="A109" s="430"/>
      <c r="B109" s="47"/>
      <c r="C109" s="48"/>
      <c r="D109" s="49"/>
      <c r="E109" s="49"/>
      <c r="F109" s="49"/>
      <c r="G109" s="49"/>
      <c r="H109" s="49"/>
      <c r="I109" s="50"/>
      <c r="J109" s="49"/>
      <c r="K109" s="50"/>
      <c r="L109" s="51"/>
      <c r="M109" s="50"/>
      <c r="N109" s="377"/>
      <c r="O109" s="52"/>
      <c r="P109" s="53"/>
      <c r="Q109" s="53"/>
      <c r="R109" s="53"/>
      <c r="S109" s="54"/>
      <c r="T109" s="61"/>
    </row>
    <row r="110" spans="1:20" s="175" customFormat="1" ht="12.75">
      <c r="A110" s="430"/>
      <c r="B110" s="54"/>
      <c r="C110" s="48"/>
      <c r="D110" s="806" t="s">
        <v>143</v>
      </c>
      <c r="E110" s="782"/>
      <c r="F110" s="782"/>
      <c r="G110" s="782"/>
      <c r="H110" s="782"/>
      <c r="I110" s="807" t="s">
        <v>275</v>
      </c>
      <c r="J110" s="808"/>
      <c r="K110" s="808"/>
      <c r="L110" s="808"/>
      <c r="M110" s="809"/>
      <c r="N110" s="49"/>
      <c r="O110" s="52"/>
      <c r="P110" s="53"/>
      <c r="Q110" s="53"/>
      <c r="R110" s="53"/>
      <c r="S110" s="54"/>
      <c r="T110" s="61"/>
    </row>
    <row r="111" spans="1:20" s="175" customFormat="1" ht="13.5" thickBot="1">
      <c r="A111" s="430"/>
      <c r="B111" s="54"/>
      <c r="C111" s="48"/>
      <c r="D111" s="700" t="str">
        <f>IF('Page de garde'!$D$4="","N-3",'Page de garde'!$D$4-3)</f>
        <v>N-3</v>
      </c>
      <c r="E111" s="701" t="str">
        <f>IF('Page de garde'!$D$4="","N-2",'Page de garde'!$D$4-2)</f>
        <v>N-2</v>
      </c>
      <c r="F111" s="701" t="str">
        <f>IF('Page de garde'!$D$4="","N-1",'Page de garde'!$D$4-1)</f>
        <v>N-1</v>
      </c>
      <c r="G111" s="372" t="str">
        <f>IF('Page de garde'!$D$4="","N (prévu)",'Page de garde'!$D$4&amp;" (prévu)")</f>
        <v>N (prévu)</v>
      </c>
      <c r="H111" s="55" t="str">
        <f>IF('Page de garde'!$D$4="","N (réel)",'Page de garde'!$D$4&amp;" (réel)")</f>
        <v>N (réel)</v>
      </c>
      <c r="I111" s="702" t="str">
        <f>IF('Page de garde'!$D$4="","N-3",'Page de garde'!$D$4-3)</f>
        <v>N-3</v>
      </c>
      <c r="J111" s="703" t="str">
        <f>IF('Page de garde'!$D$4="","N-2",'Page de garde'!$D$4-2)</f>
        <v>N-2</v>
      </c>
      <c r="K111" s="703" t="str">
        <f>IF('Page de garde'!$D$4="","N-1",'Page de garde'!$D$4-1)</f>
        <v>N-1</v>
      </c>
      <c r="L111" s="373" t="str">
        <f>IF('Page de garde'!$D$4="","N (prévu)",'Page de garde'!$D$4&amp;" (prévu)")</f>
        <v>N (prévu)</v>
      </c>
      <c r="M111" s="376" t="str">
        <f>IF('Page de garde'!$D$4="","N (réel)",'Page de garde'!$D$4&amp;" (réel)")</f>
        <v>N (réel)</v>
      </c>
      <c r="N111" s="716">
        <f>IF(G8&lt;&gt;0,IF(OR(I112=0,J112=0,K112=0,L112=0,M112=0),"Activité théorique N-3 à N : données d'au moins une année non saisies",""),"")</f>
      </c>
      <c r="O111" s="52"/>
      <c r="P111" s="53"/>
      <c r="Q111" s="53"/>
      <c r="R111" s="53"/>
      <c r="S111" s="54"/>
      <c r="T111" s="61"/>
    </row>
    <row r="112" spans="1:20" s="175" customFormat="1" ht="15.75" customHeight="1" thickBot="1">
      <c r="A112" s="430"/>
      <c r="B112" s="759" t="s">
        <v>276</v>
      </c>
      <c r="C112" s="760"/>
      <c r="D112" s="521"/>
      <c r="E112" s="520"/>
      <c r="F112" s="520"/>
      <c r="G112" s="520"/>
      <c r="H112" s="522"/>
      <c r="I112" s="566">
        <f>D112*D113</f>
        <v>0</v>
      </c>
      <c r="J112" s="567">
        <f>E112*E113</f>
        <v>0</v>
      </c>
      <c r="K112" s="567">
        <f>F112*F113</f>
        <v>0</v>
      </c>
      <c r="L112" s="567">
        <f>G112*G113</f>
        <v>0</v>
      </c>
      <c r="M112" s="568">
        <f>H112*H113</f>
        <v>0</v>
      </c>
      <c r="N112" s="716">
        <f>IF(OR(D112&gt;1000,E112&gt;1000,F112&gt;1000,G112&gt;1000,H112&gt;1000),"Au moins une année affiche un nombre de places installées &gt; 1000 (atypie)","")</f>
      </c>
      <c r="O112" s="52"/>
      <c r="P112" s="53"/>
      <c r="Q112" s="53"/>
      <c r="R112" s="53"/>
      <c r="S112" s="54"/>
      <c r="T112" s="61"/>
    </row>
    <row r="113" spans="1:20" s="591" customFormat="1" ht="15.75" customHeight="1" thickBot="1">
      <c r="A113" s="584"/>
      <c r="B113" s="828" t="s">
        <v>190</v>
      </c>
      <c r="C113" s="829"/>
      <c r="D113" s="585"/>
      <c r="E113" s="586"/>
      <c r="F113" s="586"/>
      <c r="G113" s="586"/>
      <c r="H113" s="587"/>
      <c r="I113" s="717">
        <f>IF(OR(D113&gt;366,E113&gt;366,F113&gt;366,G113&gt;366,H113&gt;366),"Le nombre de jours d'ouverture ne peut excéder 366 jours.","")</f>
      </c>
      <c r="J113" s="589"/>
      <c r="K113" s="589"/>
      <c r="L113" s="589"/>
      <c r="M113" s="589"/>
      <c r="N113" s="589"/>
      <c r="O113" s="590"/>
      <c r="P113" s="53"/>
      <c r="Q113" s="53"/>
      <c r="R113" s="53"/>
      <c r="S113" s="54"/>
      <c r="T113" s="61"/>
    </row>
    <row r="114" spans="1:20" s="175" customFormat="1" ht="12.75">
      <c r="A114" s="430"/>
      <c r="B114" s="54"/>
      <c r="C114" s="48"/>
      <c r="D114" s="49"/>
      <c r="E114" s="49"/>
      <c r="F114" s="49"/>
      <c r="G114" s="49"/>
      <c r="H114" s="49"/>
      <c r="I114" s="49"/>
      <c r="J114" s="49"/>
      <c r="K114" s="49"/>
      <c r="L114" s="49"/>
      <c r="M114" s="49"/>
      <c r="N114" s="49"/>
      <c r="O114" s="52"/>
      <c r="P114" s="53"/>
      <c r="Q114" s="53"/>
      <c r="R114" s="53"/>
      <c r="S114" s="54"/>
      <c r="T114" s="61"/>
    </row>
    <row r="115" spans="1:20" s="177" customFormat="1" ht="12.75">
      <c r="A115" s="440"/>
      <c r="B115" s="56" t="s">
        <v>67</v>
      </c>
      <c r="C115" s="57"/>
      <c r="D115" s="58"/>
      <c r="E115" s="58"/>
      <c r="F115" s="58"/>
      <c r="G115" s="58"/>
      <c r="H115" s="58"/>
      <c r="I115" s="58"/>
      <c r="J115" s="58"/>
      <c r="K115" s="58"/>
      <c r="L115" s="58"/>
      <c r="M115" s="58"/>
      <c r="N115" s="58"/>
      <c r="O115" s="59"/>
      <c r="P115" s="53"/>
      <c r="Q115" s="53"/>
      <c r="R115" s="53"/>
      <c r="S115" s="54"/>
      <c r="T115" s="61"/>
    </row>
    <row r="116" spans="1:20" s="177" customFormat="1" ht="12.75">
      <c r="A116" s="440"/>
      <c r="B116" s="56" t="s">
        <v>68</v>
      </c>
      <c r="C116" s="57"/>
      <c r="D116" s="58"/>
      <c r="E116" s="58"/>
      <c r="F116" s="58"/>
      <c r="G116" s="58"/>
      <c r="H116" s="58"/>
      <c r="I116" s="58"/>
      <c r="J116" s="58"/>
      <c r="K116" s="58"/>
      <c r="L116" s="58"/>
      <c r="M116" s="58"/>
      <c r="N116" s="58"/>
      <c r="O116" s="59"/>
      <c r="P116" s="60"/>
      <c r="Q116" s="60"/>
      <c r="R116" s="60"/>
      <c r="S116" s="56"/>
      <c r="T116" s="176"/>
    </row>
    <row r="117" spans="1:20" s="177" customFormat="1" ht="12.75">
      <c r="A117" s="440"/>
      <c r="B117" s="56" t="s">
        <v>69</v>
      </c>
      <c r="C117" s="57"/>
      <c r="D117" s="58"/>
      <c r="E117" s="58"/>
      <c r="F117" s="58"/>
      <c r="G117" s="58"/>
      <c r="H117" s="58"/>
      <c r="I117" s="58"/>
      <c r="J117" s="58"/>
      <c r="K117" s="58"/>
      <c r="L117" s="58"/>
      <c r="M117" s="58"/>
      <c r="N117" s="58"/>
      <c r="O117" s="59"/>
      <c r="P117" s="60"/>
      <c r="Q117" s="60"/>
      <c r="R117" s="60"/>
      <c r="S117" s="56"/>
      <c r="T117" s="176"/>
    </row>
    <row r="118" spans="1:20" s="177" customFormat="1" ht="12.75">
      <c r="A118" s="440"/>
      <c r="B118" s="54" t="s">
        <v>185</v>
      </c>
      <c r="C118" s="57"/>
      <c r="D118" s="58"/>
      <c r="E118" s="58"/>
      <c r="F118" s="58"/>
      <c r="G118" s="58"/>
      <c r="H118" s="58"/>
      <c r="I118" s="58"/>
      <c r="J118" s="58"/>
      <c r="K118" s="58"/>
      <c r="L118" s="58"/>
      <c r="M118" s="58"/>
      <c r="N118" s="58"/>
      <c r="O118" s="59"/>
      <c r="P118" s="60"/>
      <c r="Q118" s="60"/>
      <c r="R118" s="60"/>
      <c r="S118" s="56"/>
      <c r="T118" s="176"/>
    </row>
    <row r="119" spans="1:20" s="177" customFormat="1" ht="12.75">
      <c r="A119" s="440"/>
      <c r="B119" s="54" t="s">
        <v>273</v>
      </c>
      <c r="C119" s="57"/>
      <c r="D119" s="58"/>
      <c r="E119" s="58"/>
      <c r="F119" s="58"/>
      <c r="G119" s="58"/>
      <c r="H119" s="58"/>
      <c r="I119" s="58"/>
      <c r="J119" s="58"/>
      <c r="K119" s="58"/>
      <c r="L119" s="58"/>
      <c r="M119" s="58"/>
      <c r="N119" s="58"/>
      <c r="O119" s="59"/>
      <c r="P119" s="60"/>
      <c r="Q119" s="60"/>
      <c r="R119" s="60"/>
      <c r="S119" s="56"/>
      <c r="T119" s="176"/>
    </row>
    <row r="120" spans="1:20" s="177" customFormat="1" ht="12.75">
      <c r="A120" s="440"/>
      <c r="B120" s="54"/>
      <c r="C120" s="57"/>
      <c r="D120" s="57"/>
      <c r="E120" s="58"/>
      <c r="F120" s="58"/>
      <c r="G120" s="58"/>
      <c r="H120" s="58"/>
      <c r="I120" s="58"/>
      <c r="J120" s="58"/>
      <c r="K120" s="58"/>
      <c r="L120" s="58"/>
      <c r="M120" s="58"/>
      <c r="N120" s="58"/>
      <c r="O120" s="59"/>
      <c r="P120" s="60"/>
      <c r="Q120" s="60"/>
      <c r="R120" s="60"/>
      <c r="S120" s="56"/>
      <c r="T120" s="176"/>
    </row>
    <row r="121" spans="1:20" ht="12.75">
      <c r="A121" s="430"/>
      <c r="B121" s="54"/>
      <c r="C121" s="54"/>
      <c r="D121" s="54"/>
      <c r="E121" s="178"/>
      <c r="F121" s="178"/>
      <c r="G121" s="178"/>
      <c r="H121" s="178"/>
      <c r="I121" s="178"/>
      <c r="J121" s="178"/>
      <c r="K121" s="178"/>
      <c r="L121" s="178"/>
      <c r="M121" s="178"/>
      <c r="N121" s="178"/>
      <c r="O121" s="196"/>
      <c r="P121" s="53"/>
      <c r="Q121" s="53"/>
      <c r="R121" s="53"/>
      <c r="S121" s="54"/>
      <c r="T121" s="61"/>
    </row>
    <row r="122" spans="1:20" ht="12.75">
      <c r="A122" s="430"/>
      <c r="B122" s="434" t="s">
        <v>204</v>
      </c>
      <c r="C122" s="439"/>
      <c r="D122" s="178"/>
      <c r="E122" s="178"/>
      <c r="F122" s="178"/>
      <c r="G122" s="178"/>
      <c r="H122" s="178"/>
      <c r="I122" s="178"/>
      <c r="J122" s="178"/>
      <c r="K122" s="178"/>
      <c r="L122" s="178"/>
      <c r="M122" s="178"/>
      <c r="N122" s="178"/>
      <c r="O122" s="196"/>
      <c r="P122" s="53"/>
      <c r="Q122" s="53"/>
      <c r="R122" s="53"/>
      <c r="S122" s="54"/>
      <c r="T122" s="61"/>
    </row>
    <row r="123" spans="1:20" ht="12.75">
      <c r="A123" s="430"/>
      <c r="B123" s="54"/>
      <c r="C123" s="54"/>
      <c r="D123" s="178"/>
      <c r="E123" s="178"/>
      <c r="F123" s="178"/>
      <c r="G123" s="178"/>
      <c r="H123" s="178"/>
      <c r="I123" s="178"/>
      <c r="J123" s="178"/>
      <c r="K123" s="178"/>
      <c r="L123" s="178"/>
      <c r="M123" s="178"/>
      <c r="N123" s="178"/>
      <c r="O123" s="196"/>
      <c r="P123" s="53"/>
      <c r="Q123" s="53"/>
      <c r="R123" s="53"/>
      <c r="S123" s="54"/>
      <c r="T123" s="61"/>
    </row>
    <row r="124" spans="1:20" ht="12.75">
      <c r="A124" s="430"/>
      <c r="B124" s="54" t="s">
        <v>72</v>
      </c>
      <c r="C124" s="54"/>
      <c r="D124" s="178"/>
      <c r="E124" s="178"/>
      <c r="F124" s="178"/>
      <c r="G124" s="178"/>
      <c r="H124" s="178"/>
      <c r="I124" s="178"/>
      <c r="J124" s="178"/>
      <c r="K124" s="178"/>
      <c r="L124" s="178"/>
      <c r="M124" s="178"/>
      <c r="N124" s="178"/>
      <c r="O124" s="196"/>
      <c r="P124" s="53"/>
      <c r="Q124" s="53"/>
      <c r="R124" s="53"/>
      <c r="S124" s="54"/>
      <c r="T124" s="61"/>
    </row>
    <row r="125" spans="1:20" ht="13.5" thickBot="1">
      <c r="A125" s="430"/>
      <c r="B125" s="54"/>
      <c r="C125" s="54"/>
      <c r="D125" s="178"/>
      <c r="E125" s="178"/>
      <c r="F125" s="178"/>
      <c r="G125" s="178"/>
      <c r="H125" s="178"/>
      <c r="I125" s="713">
        <f>IF(H8&lt;&gt;0,IF(OR(I143=0,J143=0,K143=0,M143=0,N143=0),"Activité réalisée N-3 à N : données d'au moins une année non saisies",""),"")</f>
      </c>
      <c r="J125" s="178"/>
      <c r="K125" s="178"/>
      <c r="L125" s="178"/>
      <c r="M125" s="178"/>
      <c r="N125" s="178"/>
      <c r="O125" s="196"/>
      <c r="P125" s="53"/>
      <c r="Q125" s="53"/>
      <c r="R125" s="53"/>
      <c r="S125" s="54"/>
      <c r="T125" s="61"/>
    </row>
    <row r="126" spans="1:20" ht="11.25" customHeight="1">
      <c r="A126" s="430"/>
      <c r="B126" s="813" t="s">
        <v>3</v>
      </c>
      <c r="C126" s="814"/>
      <c r="D126" s="782" t="s">
        <v>73</v>
      </c>
      <c r="E126" s="782"/>
      <c r="F126" s="782"/>
      <c r="G126" s="782"/>
      <c r="H126" s="783"/>
      <c r="I126" s="784" t="s">
        <v>191</v>
      </c>
      <c r="J126" s="785"/>
      <c r="K126" s="785"/>
      <c r="L126" s="785"/>
      <c r="M126" s="785"/>
      <c r="N126" s="785"/>
      <c r="O126" s="785"/>
      <c r="P126" s="785"/>
      <c r="Q126" s="785"/>
      <c r="R126" s="785"/>
      <c r="S126" s="786"/>
      <c r="T126" s="61"/>
    </row>
    <row r="127" spans="1:20" ht="45.75" customHeight="1">
      <c r="A127" s="430"/>
      <c r="B127" s="815"/>
      <c r="C127" s="816"/>
      <c r="D127" s="787" t="str">
        <f>IF('Page de garde'!$D$4="","N-3",'Page de garde'!$D$4-3)</f>
        <v>N-3</v>
      </c>
      <c r="E127" s="768" t="str">
        <f>IF('Page de garde'!$D$4="","N-2",'Page de garde'!$D$4-2)</f>
        <v>N-2</v>
      </c>
      <c r="F127" s="768" t="str">
        <f>IF('Page de garde'!$D$4="","N-1",'Page de garde'!$D$4-1)</f>
        <v>N-1</v>
      </c>
      <c r="G127" s="789" t="str">
        <f>IF('Page de garde'!$D$4="","N (prévu)",'Page de garde'!$D$4&amp;" (prévu)")</f>
        <v>N (prévu)</v>
      </c>
      <c r="H127" s="791" t="str">
        <f>IF('Page de garde'!$D$4="","N (réel)",'Page de garde'!$D$4&amp;" (réel)")</f>
        <v>N (réel)</v>
      </c>
      <c r="I127" s="793" t="str">
        <f>IF('Page de garde'!$D$4="","N-3",'Page de garde'!$D$4-3)</f>
        <v>N-3</v>
      </c>
      <c r="J127" s="757" t="str">
        <f>IF('Page de garde'!$D$4="","N-2",'Page de garde'!$D$4-2)</f>
        <v>N-2</v>
      </c>
      <c r="K127" s="757" t="str">
        <f>IF('Page de garde'!$D$4="","N-1",'Page de garde'!$D$4-1)</f>
        <v>N-1</v>
      </c>
      <c r="L127" s="810" t="s">
        <v>50</v>
      </c>
      <c r="M127" s="769" t="str">
        <f>IF('Page de garde'!$D$4="","N (prévu)",'Page de garde'!$D$4&amp;" (prévu)")</f>
        <v>N (prévu)</v>
      </c>
      <c r="N127" s="769" t="str">
        <f>IF('Page de garde'!$D$4="","N (réel)",'Page de garde'!$D$4&amp;" (réel)")</f>
        <v>N (réel)</v>
      </c>
      <c r="O127" s="811" t="str">
        <f>IF('Page de garde'!$D$4="","Taux d'occupation N (8)","Taux d'occupation "&amp;'Page de garde'!$D$4&amp;" (8)")</f>
        <v>Taux d'occupation N (8)</v>
      </c>
      <c r="P127" s="823" t="str">
        <f>IF('Page de garde'!$D$4="","Ecart Activité N (réelle) / N-1 (réelle)","Ecart Activité "&amp;'Page de garde'!$D$4&amp;" (réelle) / "&amp;'Page de garde'!$D$4-1&amp;" (réelle)")</f>
        <v>Ecart Activité N (réelle) / N-1 (réelle)</v>
      </c>
      <c r="Q127" s="763"/>
      <c r="R127" s="763" t="str">
        <f>IF('Page de garde'!$D$4="","Ecart Activité N (réelle) / N (prévue)","Ecart Activité "&amp;'Page de garde'!$D$4&amp;" (réelle) / "&amp;'Page de garde'!$D$4&amp;" (prévue)")</f>
        <v>Ecart Activité N (réelle) / N (prévue)</v>
      </c>
      <c r="S127" s="764"/>
      <c r="T127" s="61"/>
    </row>
    <row r="128" spans="1:20" ht="26.25" thickBot="1">
      <c r="A128" s="430"/>
      <c r="B128" s="817"/>
      <c r="C128" s="818"/>
      <c r="D128" s="788"/>
      <c r="E128" s="758"/>
      <c r="F128" s="758"/>
      <c r="G128" s="790"/>
      <c r="H128" s="792"/>
      <c r="I128" s="794"/>
      <c r="J128" s="758"/>
      <c r="K128" s="758"/>
      <c r="L128" s="790"/>
      <c r="M128" s="770"/>
      <c r="N128" s="770"/>
      <c r="O128" s="812"/>
      <c r="P128" s="179" t="s">
        <v>51</v>
      </c>
      <c r="Q128" s="374" t="s">
        <v>52</v>
      </c>
      <c r="R128" s="374" t="s">
        <v>51</v>
      </c>
      <c r="S128" s="43" t="s">
        <v>52</v>
      </c>
      <c r="T128" s="61"/>
    </row>
    <row r="129" spans="1:20" ht="12.75" customHeight="1">
      <c r="A129" s="430"/>
      <c r="B129" s="821" t="s">
        <v>74</v>
      </c>
      <c r="C129" s="822"/>
      <c r="D129" s="525"/>
      <c r="E129" s="523"/>
      <c r="F129" s="523"/>
      <c r="G129" s="523"/>
      <c r="H129" s="559"/>
      <c r="I129" s="524"/>
      <c r="J129" s="523"/>
      <c r="K129" s="523"/>
      <c r="L129" s="264">
        <f>IF(I129=0,0,AVERAGE(I129,J129,K129))</f>
        <v>0</v>
      </c>
      <c r="M129" s="523"/>
      <c r="N129" s="523"/>
      <c r="O129" s="180">
        <f aca="true" t="shared" si="16" ref="O129:O143">IF(M$147=0,0,N129/M$147)</f>
        <v>0</v>
      </c>
      <c r="P129" s="270">
        <f aca="true" t="shared" si="17" ref="P129:P143">N129-K129</f>
        <v>0</v>
      </c>
      <c r="Q129" s="181">
        <f>IF(K129=0,"",P129/K129)</f>
      </c>
      <c r="R129" s="276">
        <f aca="true" t="shared" si="18" ref="R129:R143">N129-M129</f>
        <v>0</v>
      </c>
      <c r="S129" s="28">
        <f>IF(M129=0,"",R129/M129)</f>
      </c>
      <c r="T129" s="61"/>
    </row>
    <row r="130" spans="1:20" ht="12.75" customHeight="1" thickBot="1">
      <c r="A130" s="430"/>
      <c r="B130" s="819" t="s">
        <v>75</v>
      </c>
      <c r="C130" s="820"/>
      <c r="D130" s="526"/>
      <c r="E130" s="527"/>
      <c r="F130" s="527"/>
      <c r="G130" s="527"/>
      <c r="H130" s="560"/>
      <c r="I130" s="528"/>
      <c r="J130" s="527"/>
      <c r="K130" s="527"/>
      <c r="L130" s="265">
        <f>IF(I130=0,0,AVERAGE(I130,J130,K130))</f>
        <v>0</v>
      </c>
      <c r="M130" s="527"/>
      <c r="N130" s="527"/>
      <c r="O130" s="182">
        <f t="shared" si="16"/>
        <v>0</v>
      </c>
      <c r="P130" s="271">
        <f t="shared" si="17"/>
        <v>0</v>
      </c>
      <c r="Q130" s="183">
        <f>IF(K130=0,"",P130/K130)</f>
      </c>
      <c r="R130" s="277">
        <f t="shared" si="18"/>
        <v>0</v>
      </c>
      <c r="S130" s="184">
        <f>IF(M130=0,"",R130/M130)</f>
      </c>
      <c r="T130" s="61"/>
    </row>
    <row r="131" spans="1:20" ht="12.75" customHeight="1">
      <c r="A131" s="430"/>
      <c r="B131" s="821" t="s">
        <v>76</v>
      </c>
      <c r="C131" s="822"/>
      <c r="D131" s="525"/>
      <c r="E131" s="523"/>
      <c r="F131" s="523"/>
      <c r="G131" s="523"/>
      <c r="H131" s="559"/>
      <c r="I131" s="524"/>
      <c r="J131" s="523"/>
      <c r="K131" s="523"/>
      <c r="L131" s="264">
        <f aca="true" t="shared" si="19" ref="L131:L143">IF(I131=0,0,AVERAGE(I131,J131,K131))</f>
        <v>0</v>
      </c>
      <c r="M131" s="523"/>
      <c r="N131" s="523"/>
      <c r="O131" s="180">
        <f t="shared" si="16"/>
        <v>0</v>
      </c>
      <c r="P131" s="270">
        <f t="shared" si="17"/>
        <v>0</v>
      </c>
      <c r="Q131" s="181">
        <f aca="true" t="shared" si="20" ref="Q131:Q143">IF(K131=0,"",P131/K131)</f>
      </c>
      <c r="R131" s="276">
        <f t="shared" si="18"/>
        <v>0</v>
      </c>
      <c r="S131" s="28">
        <f aca="true" t="shared" si="21" ref="S131:S143">IF(M131=0,"",R131/M131)</f>
      </c>
      <c r="T131" s="61"/>
    </row>
    <row r="132" spans="1:20" ht="12.75" customHeight="1" thickBot="1">
      <c r="A132" s="430"/>
      <c r="B132" s="819" t="s">
        <v>75</v>
      </c>
      <c r="C132" s="820"/>
      <c r="D132" s="529"/>
      <c r="E132" s="530"/>
      <c r="F132" s="530"/>
      <c r="G132" s="530"/>
      <c r="H132" s="561"/>
      <c r="I132" s="531"/>
      <c r="J132" s="530"/>
      <c r="K132" s="530"/>
      <c r="L132" s="266">
        <f>IF(I132=0,0,AVERAGE(I132,J132,K132))</f>
        <v>0</v>
      </c>
      <c r="M132" s="530"/>
      <c r="N132" s="530"/>
      <c r="O132" s="185">
        <f t="shared" si="16"/>
        <v>0</v>
      </c>
      <c r="P132" s="272">
        <f t="shared" si="17"/>
        <v>0</v>
      </c>
      <c r="Q132" s="186">
        <f>IF(K132=0,"",P132/K132)</f>
      </c>
      <c r="R132" s="278">
        <f t="shared" si="18"/>
        <v>0</v>
      </c>
      <c r="S132" s="187">
        <f>IF(M132=0,"",R132/M132)</f>
      </c>
      <c r="T132" s="61"/>
    </row>
    <row r="133" spans="1:20" ht="12.75" customHeight="1">
      <c r="A133" s="430"/>
      <c r="B133" s="821" t="s">
        <v>77</v>
      </c>
      <c r="C133" s="822"/>
      <c r="D133" s="525"/>
      <c r="E133" s="523"/>
      <c r="F133" s="523"/>
      <c r="G133" s="523"/>
      <c r="H133" s="559"/>
      <c r="I133" s="524"/>
      <c r="J133" s="523"/>
      <c r="K133" s="523"/>
      <c r="L133" s="264">
        <f t="shared" si="19"/>
        <v>0</v>
      </c>
      <c r="M133" s="523"/>
      <c r="N133" s="523"/>
      <c r="O133" s="180">
        <f t="shared" si="16"/>
        <v>0</v>
      </c>
      <c r="P133" s="270">
        <f t="shared" si="17"/>
        <v>0</v>
      </c>
      <c r="Q133" s="181">
        <f t="shared" si="20"/>
      </c>
      <c r="R133" s="276">
        <f t="shared" si="18"/>
        <v>0</v>
      </c>
      <c r="S133" s="28">
        <f t="shared" si="21"/>
      </c>
      <c r="T133" s="61"/>
    </row>
    <row r="134" spans="1:20" ht="12.75" customHeight="1" thickBot="1">
      <c r="A134" s="430"/>
      <c r="B134" s="819" t="s">
        <v>75</v>
      </c>
      <c r="C134" s="820"/>
      <c r="D134" s="529"/>
      <c r="E134" s="530"/>
      <c r="F134" s="530"/>
      <c r="G134" s="530"/>
      <c r="H134" s="561"/>
      <c r="I134" s="531"/>
      <c r="J134" s="530"/>
      <c r="K134" s="530"/>
      <c r="L134" s="266">
        <f>IF(I134=0,0,AVERAGE(I134,J134,K134))</f>
        <v>0</v>
      </c>
      <c r="M134" s="530"/>
      <c r="N134" s="530"/>
      <c r="O134" s="188">
        <f t="shared" si="16"/>
        <v>0</v>
      </c>
      <c r="P134" s="273">
        <f t="shared" si="17"/>
        <v>0</v>
      </c>
      <c r="Q134" s="189">
        <f t="shared" si="20"/>
      </c>
      <c r="R134" s="279">
        <f t="shared" si="18"/>
        <v>0</v>
      </c>
      <c r="S134" s="190">
        <f t="shared" si="21"/>
      </c>
      <c r="T134" s="61"/>
    </row>
    <row r="135" spans="1:20" ht="12.75" customHeight="1">
      <c r="A135" s="430"/>
      <c r="B135" s="821" t="s">
        <v>78</v>
      </c>
      <c r="C135" s="822"/>
      <c r="D135" s="525"/>
      <c r="E135" s="523"/>
      <c r="F135" s="523"/>
      <c r="G135" s="523"/>
      <c r="H135" s="559"/>
      <c r="I135" s="524"/>
      <c r="J135" s="523"/>
      <c r="K135" s="523"/>
      <c r="L135" s="264">
        <f t="shared" si="19"/>
        <v>0</v>
      </c>
      <c r="M135" s="523"/>
      <c r="N135" s="523"/>
      <c r="O135" s="180">
        <f t="shared" si="16"/>
        <v>0</v>
      </c>
      <c r="P135" s="270">
        <f t="shared" si="17"/>
        <v>0</v>
      </c>
      <c r="Q135" s="181">
        <f t="shared" si="20"/>
      </c>
      <c r="R135" s="276">
        <f t="shared" si="18"/>
        <v>0</v>
      </c>
      <c r="S135" s="28">
        <f t="shared" si="21"/>
      </c>
      <c r="T135" s="61"/>
    </row>
    <row r="136" spans="1:20" ht="12.75" customHeight="1" thickBot="1">
      <c r="A136" s="430"/>
      <c r="B136" s="819" t="s">
        <v>75</v>
      </c>
      <c r="C136" s="820"/>
      <c r="D136" s="529"/>
      <c r="E136" s="530"/>
      <c r="F136" s="530"/>
      <c r="G136" s="530"/>
      <c r="H136" s="561"/>
      <c r="I136" s="531"/>
      <c r="J136" s="530"/>
      <c r="K136" s="530"/>
      <c r="L136" s="266">
        <f>IF(I136=0,0,AVERAGE(I136,J136,K136))</f>
        <v>0</v>
      </c>
      <c r="M136" s="530"/>
      <c r="N136" s="530"/>
      <c r="O136" s="188">
        <f t="shared" si="16"/>
        <v>0</v>
      </c>
      <c r="P136" s="273">
        <f t="shared" si="17"/>
        <v>0</v>
      </c>
      <c r="Q136" s="189">
        <f t="shared" si="20"/>
      </c>
      <c r="R136" s="279">
        <f t="shared" si="18"/>
        <v>0</v>
      </c>
      <c r="S136" s="190">
        <f t="shared" si="21"/>
      </c>
      <c r="T136" s="61"/>
    </row>
    <row r="137" spans="1:20" ht="12.75" customHeight="1">
      <c r="A137" s="430"/>
      <c r="B137" s="821" t="s">
        <v>79</v>
      </c>
      <c r="C137" s="822"/>
      <c r="D137" s="525"/>
      <c r="E137" s="523"/>
      <c r="F137" s="523"/>
      <c r="G137" s="523"/>
      <c r="H137" s="559"/>
      <c r="I137" s="524"/>
      <c r="J137" s="523"/>
      <c r="K137" s="523"/>
      <c r="L137" s="264">
        <f t="shared" si="19"/>
        <v>0</v>
      </c>
      <c r="M137" s="523"/>
      <c r="N137" s="523"/>
      <c r="O137" s="180">
        <f t="shared" si="16"/>
        <v>0</v>
      </c>
      <c r="P137" s="270">
        <f t="shared" si="17"/>
        <v>0</v>
      </c>
      <c r="Q137" s="181">
        <f t="shared" si="20"/>
      </c>
      <c r="R137" s="276">
        <f t="shared" si="18"/>
        <v>0</v>
      </c>
      <c r="S137" s="28">
        <f t="shared" si="21"/>
      </c>
      <c r="T137" s="61"/>
    </row>
    <row r="138" spans="1:20" ht="12.75" customHeight="1" thickBot="1">
      <c r="A138" s="430"/>
      <c r="B138" s="819" t="s">
        <v>75</v>
      </c>
      <c r="C138" s="820"/>
      <c r="D138" s="529"/>
      <c r="E138" s="530"/>
      <c r="F138" s="530"/>
      <c r="G138" s="530"/>
      <c r="H138" s="561"/>
      <c r="I138" s="531"/>
      <c r="J138" s="530"/>
      <c r="K138" s="530"/>
      <c r="L138" s="266">
        <f>IF(I138=0,0,AVERAGE(I138,J138,K138))</f>
        <v>0</v>
      </c>
      <c r="M138" s="530"/>
      <c r="N138" s="530"/>
      <c r="O138" s="185">
        <f t="shared" si="16"/>
        <v>0</v>
      </c>
      <c r="P138" s="272">
        <f t="shared" si="17"/>
        <v>0</v>
      </c>
      <c r="Q138" s="186">
        <f t="shared" si="20"/>
      </c>
      <c r="R138" s="278">
        <f t="shared" si="18"/>
        <v>0</v>
      </c>
      <c r="S138" s="187">
        <f t="shared" si="21"/>
      </c>
      <c r="T138" s="61"/>
    </row>
    <row r="139" spans="1:20" ht="12.75" customHeight="1" thickBot="1">
      <c r="A139" s="430"/>
      <c r="B139" s="824" t="s">
        <v>110</v>
      </c>
      <c r="C139" s="825"/>
      <c r="D139" s="267">
        <f aca="true" t="shared" si="22" ref="D139:K139">D129+D131+D133+D135+D137</f>
        <v>0</v>
      </c>
      <c r="E139" s="267">
        <f t="shared" si="22"/>
        <v>0</v>
      </c>
      <c r="F139" s="267">
        <f t="shared" si="22"/>
        <v>0</v>
      </c>
      <c r="G139" s="267">
        <f t="shared" si="22"/>
        <v>0</v>
      </c>
      <c r="H139" s="268">
        <f t="shared" si="22"/>
        <v>0</v>
      </c>
      <c r="I139" s="267">
        <f t="shared" si="22"/>
        <v>0</v>
      </c>
      <c r="J139" s="267">
        <f t="shared" si="22"/>
        <v>0</v>
      </c>
      <c r="K139" s="267">
        <f t="shared" si="22"/>
        <v>0</v>
      </c>
      <c r="L139" s="269">
        <f t="shared" si="19"/>
        <v>0</v>
      </c>
      <c r="M139" s="267">
        <f>M129+M131+M133+M135+M137</f>
        <v>0</v>
      </c>
      <c r="N139" s="267">
        <f>N129+N131+N133+N135+N137</f>
        <v>0</v>
      </c>
      <c r="O139" s="191">
        <f t="shared" si="16"/>
        <v>0</v>
      </c>
      <c r="P139" s="274">
        <f t="shared" si="17"/>
        <v>0</v>
      </c>
      <c r="Q139" s="39">
        <f t="shared" si="20"/>
      </c>
      <c r="R139" s="280">
        <f t="shared" si="18"/>
        <v>0</v>
      </c>
      <c r="S139" s="192">
        <f t="shared" si="21"/>
      </c>
      <c r="T139" s="61"/>
    </row>
    <row r="140" spans="1:20" ht="12.75" customHeight="1">
      <c r="A140" s="430"/>
      <c r="B140" s="821" t="s">
        <v>186</v>
      </c>
      <c r="C140" s="822"/>
      <c r="D140" s="262"/>
      <c r="E140" s="257"/>
      <c r="F140" s="257"/>
      <c r="G140" s="257"/>
      <c r="H140" s="263"/>
      <c r="I140" s="524"/>
      <c r="J140" s="523"/>
      <c r="K140" s="523"/>
      <c r="L140" s="264">
        <f t="shared" si="19"/>
        <v>0</v>
      </c>
      <c r="M140" s="523"/>
      <c r="N140" s="523"/>
      <c r="O140" s="180">
        <f t="shared" si="16"/>
        <v>0</v>
      </c>
      <c r="P140" s="270">
        <f t="shared" si="17"/>
        <v>0</v>
      </c>
      <c r="Q140" s="181">
        <f t="shared" si="20"/>
      </c>
      <c r="R140" s="276">
        <f t="shared" si="18"/>
        <v>0</v>
      </c>
      <c r="S140" s="28">
        <f t="shared" si="21"/>
      </c>
      <c r="T140" s="61"/>
    </row>
    <row r="141" spans="1:20" s="366" customFormat="1" ht="25.5" customHeight="1" thickBot="1">
      <c r="A141" s="438"/>
      <c r="B141" s="826" t="s">
        <v>80</v>
      </c>
      <c r="C141" s="827"/>
      <c r="D141" s="356"/>
      <c r="E141" s="357"/>
      <c r="F141" s="357"/>
      <c r="G141" s="357"/>
      <c r="H141" s="358"/>
      <c r="I141" s="359">
        <f>I139+I140</f>
        <v>0</v>
      </c>
      <c r="J141" s="360">
        <f>J139+J140</f>
        <v>0</v>
      </c>
      <c r="K141" s="360">
        <f>K139+K140</f>
        <v>0</v>
      </c>
      <c r="L141" s="360">
        <f t="shared" si="19"/>
        <v>0</v>
      </c>
      <c r="M141" s="360">
        <f>M139+M140</f>
        <v>0</v>
      </c>
      <c r="N141" s="360">
        <f>N139+N140</f>
        <v>0</v>
      </c>
      <c r="O141" s="361">
        <f t="shared" si="16"/>
        <v>0</v>
      </c>
      <c r="P141" s="359">
        <f t="shared" si="17"/>
        <v>0</v>
      </c>
      <c r="Q141" s="362">
        <f t="shared" si="20"/>
      </c>
      <c r="R141" s="360">
        <f t="shared" si="18"/>
        <v>0</v>
      </c>
      <c r="S141" s="363">
        <f t="shared" si="21"/>
      </c>
      <c r="T141" s="365"/>
    </row>
    <row r="142" spans="1:20" ht="12.75" customHeight="1">
      <c r="A142" s="430"/>
      <c r="B142" s="821" t="s">
        <v>187</v>
      </c>
      <c r="C142" s="822"/>
      <c r="D142" s="262"/>
      <c r="E142" s="257"/>
      <c r="F142" s="257"/>
      <c r="G142" s="257"/>
      <c r="H142" s="263"/>
      <c r="I142" s="524"/>
      <c r="J142" s="523"/>
      <c r="K142" s="523"/>
      <c r="L142" s="264">
        <f t="shared" si="19"/>
        <v>0</v>
      </c>
      <c r="M142" s="523"/>
      <c r="N142" s="523"/>
      <c r="O142" s="180">
        <f t="shared" si="16"/>
        <v>0</v>
      </c>
      <c r="P142" s="275">
        <f t="shared" si="17"/>
        <v>0</v>
      </c>
      <c r="Q142" s="32">
        <f t="shared" si="20"/>
      </c>
      <c r="R142" s="281">
        <f t="shared" si="18"/>
        <v>0</v>
      </c>
      <c r="S142" s="195">
        <f t="shared" si="21"/>
      </c>
      <c r="T142" s="61"/>
    </row>
    <row r="143" spans="1:20" s="366" customFormat="1" ht="25.5" customHeight="1" thickBot="1">
      <c r="A143" s="438"/>
      <c r="B143" s="830" t="s">
        <v>81</v>
      </c>
      <c r="C143" s="831"/>
      <c r="D143" s="356"/>
      <c r="E143" s="357"/>
      <c r="F143" s="357"/>
      <c r="G143" s="357"/>
      <c r="H143" s="358"/>
      <c r="I143" s="337">
        <f>I141+I142</f>
        <v>0</v>
      </c>
      <c r="J143" s="338">
        <f>J141+J142</f>
        <v>0</v>
      </c>
      <c r="K143" s="338">
        <f>K141+K142</f>
        <v>0</v>
      </c>
      <c r="L143" s="338">
        <f t="shared" si="19"/>
        <v>0</v>
      </c>
      <c r="M143" s="338">
        <f>M141+M142</f>
        <v>0</v>
      </c>
      <c r="N143" s="338">
        <f>N141+N142</f>
        <v>0</v>
      </c>
      <c r="O143" s="364">
        <f t="shared" si="16"/>
        <v>0</v>
      </c>
      <c r="P143" s="337">
        <f t="shared" si="17"/>
        <v>0</v>
      </c>
      <c r="Q143" s="340">
        <f t="shared" si="20"/>
      </c>
      <c r="R143" s="338">
        <f t="shared" si="18"/>
        <v>0</v>
      </c>
      <c r="S143" s="341">
        <f t="shared" si="21"/>
      </c>
      <c r="T143" s="365"/>
    </row>
    <row r="144" spans="1:20" ht="13.5" thickBot="1">
      <c r="A144" s="430"/>
      <c r="B144" s="54"/>
      <c r="C144" s="48"/>
      <c r="D144" s="178"/>
      <c r="E144" s="178"/>
      <c r="F144" s="178"/>
      <c r="G144" s="178"/>
      <c r="H144" s="178"/>
      <c r="I144" s="178"/>
      <c r="J144" s="178"/>
      <c r="K144" s="178"/>
      <c r="L144" s="178"/>
      <c r="M144" s="178"/>
      <c r="N144" s="178"/>
      <c r="O144" s="719" t="str">
        <f>IF(O143&lt;5%,"TO N &lt; 5% (atypie)",IF(O143&gt;101%,"TO N &gt; 101% (atypie)",""))</f>
        <v>TO N &lt; 5% (atypie)</v>
      </c>
      <c r="P144" s="53"/>
      <c r="Q144" s="53"/>
      <c r="R144" s="53"/>
      <c r="S144" s="54"/>
      <c r="T144" s="61"/>
    </row>
    <row r="145" spans="1:20" ht="12" customHeight="1">
      <c r="A145" s="430"/>
      <c r="B145" s="54"/>
      <c r="C145" s="48"/>
      <c r="D145" s="806" t="s">
        <v>66</v>
      </c>
      <c r="E145" s="782"/>
      <c r="F145" s="782"/>
      <c r="G145" s="782"/>
      <c r="H145" s="782"/>
      <c r="I145" s="807" t="s">
        <v>275</v>
      </c>
      <c r="J145" s="808"/>
      <c r="K145" s="808"/>
      <c r="L145" s="808"/>
      <c r="M145" s="809"/>
      <c r="N145" s="197"/>
      <c r="O145" s="53"/>
      <c r="P145" s="53"/>
      <c r="Q145" s="53"/>
      <c r="R145" s="53"/>
      <c r="S145" s="54"/>
      <c r="T145" s="61"/>
    </row>
    <row r="146" spans="1:20" s="175" customFormat="1" ht="11.25" customHeight="1" thickBot="1">
      <c r="A146" s="430"/>
      <c r="B146" s="54"/>
      <c r="C146" s="48"/>
      <c r="D146" s="700" t="str">
        <f>IF('Page de garde'!$D$4="","N-3",'Page de garde'!$D$4-3)</f>
        <v>N-3</v>
      </c>
      <c r="E146" s="701" t="str">
        <f>IF('Page de garde'!$D$4="","N-2",'Page de garde'!$D$4-2)</f>
        <v>N-2</v>
      </c>
      <c r="F146" s="701" t="str">
        <f>IF('Page de garde'!$D$4="","N-1",'Page de garde'!$D$4-1)</f>
        <v>N-1</v>
      </c>
      <c r="G146" s="372" t="str">
        <f>IF('Page de garde'!$D$4="","N (prévu)",'Page de garde'!$D$4&amp;" (prévu)")</f>
        <v>N (prévu)</v>
      </c>
      <c r="H146" s="55" t="str">
        <f>IF('Page de garde'!$D$4="","N (réel)",'Page de garde'!$D$4&amp;" (réel)")</f>
        <v>N (réel)</v>
      </c>
      <c r="I146" s="704" t="str">
        <f>IF('Page de garde'!$D$4="","N-3",'Page de garde'!$D$4-3)</f>
        <v>N-3</v>
      </c>
      <c r="J146" s="705" t="str">
        <f>IF('Page de garde'!$D$4="","N-2",'Page de garde'!$D$4-2)</f>
        <v>N-2</v>
      </c>
      <c r="K146" s="705" t="str">
        <f>IF('Page de garde'!$D$4="","N-1",'Page de garde'!$D$4-1)</f>
        <v>N-1</v>
      </c>
      <c r="L146" s="198" t="str">
        <f>IF('Page de garde'!$D$4="","N (prévu)",'Page de garde'!$D$4&amp;" (prévu)")</f>
        <v>N (prévu)</v>
      </c>
      <c r="M146" s="199" t="str">
        <f>IF('Page de garde'!$D$4="","N (réel)",'Page de garde'!$D$4&amp;" (réel)")</f>
        <v>N (réel)</v>
      </c>
      <c r="N146" s="716">
        <f>IF(H8&lt;&gt;0,IF(OR(I147=0,J147=0,K147=0,L147=0,M147=0),"Activité théorique N-3 à N : données d'au moins une année non saisies",""),"")</f>
      </c>
      <c r="O146" s="53"/>
      <c r="P146" s="53"/>
      <c r="Q146" s="53"/>
      <c r="R146" s="53"/>
      <c r="S146" s="54"/>
      <c r="T146" s="61"/>
    </row>
    <row r="147" spans="1:20" s="175" customFormat="1" ht="15.75" customHeight="1" thickBot="1">
      <c r="A147" s="430"/>
      <c r="B147" s="759" t="s">
        <v>276</v>
      </c>
      <c r="C147" s="760"/>
      <c r="D147" s="521"/>
      <c r="E147" s="520"/>
      <c r="F147" s="520"/>
      <c r="G147" s="520"/>
      <c r="H147" s="522"/>
      <c r="I147" s="566">
        <f>D147*D148</f>
        <v>0</v>
      </c>
      <c r="J147" s="567">
        <f>E147*E148</f>
        <v>0</v>
      </c>
      <c r="K147" s="567">
        <f>F147*F148</f>
        <v>0</v>
      </c>
      <c r="L147" s="567">
        <f>G147*G148</f>
        <v>0</v>
      </c>
      <c r="M147" s="568">
        <f>H147*H148</f>
        <v>0</v>
      </c>
      <c r="N147" s="716">
        <f>IF(OR(D147&gt;1000,E147&gt;1000,F147&gt;1000,G147&gt;1000,H147&gt;1000),"Au moins une année affiche un nombre de places installées &gt; 1000 (atypie)","")</f>
      </c>
      <c r="O147" s="52"/>
      <c r="P147" s="53"/>
      <c r="Q147" s="53"/>
      <c r="R147" s="53"/>
      <c r="S147" s="54"/>
      <c r="T147" s="61"/>
    </row>
    <row r="148" spans="1:20" s="591" customFormat="1" ht="15.75" customHeight="1" thickBot="1">
      <c r="A148" s="584"/>
      <c r="B148" s="828" t="s">
        <v>190</v>
      </c>
      <c r="C148" s="829"/>
      <c r="D148" s="585"/>
      <c r="E148" s="586"/>
      <c r="F148" s="586"/>
      <c r="G148" s="586"/>
      <c r="H148" s="587"/>
      <c r="I148" s="717">
        <f>IF(OR(D148&gt;366,E148&gt;366,F148&gt;366,G148&gt;366,H148&gt;366),"Le nombre de jours d'ouverture ne peut excéder 366 jours.","")</f>
      </c>
      <c r="J148" s="589"/>
      <c r="K148" s="589"/>
      <c r="L148" s="589"/>
      <c r="M148" s="589"/>
      <c r="N148" s="589"/>
      <c r="O148" s="590"/>
      <c r="P148" s="53"/>
      <c r="Q148" s="53"/>
      <c r="R148" s="53"/>
      <c r="S148" s="54"/>
      <c r="T148" s="61"/>
    </row>
    <row r="149" spans="1:20" ht="15.75" customHeight="1">
      <c r="A149" s="430"/>
      <c r="B149" s="200"/>
      <c r="C149" s="200"/>
      <c r="D149" s="49"/>
      <c r="E149" s="49"/>
      <c r="F149" s="49"/>
      <c r="G149" s="49"/>
      <c r="H149" s="49"/>
      <c r="I149" s="49"/>
      <c r="J149" s="49"/>
      <c r="K149" s="49"/>
      <c r="L149" s="49"/>
      <c r="M149" s="49"/>
      <c r="N149" s="54"/>
      <c r="O149" s="53"/>
      <c r="P149" s="53"/>
      <c r="Q149" s="53"/>
      <c r="R149" s="53"/>
      <c r="S149" s="54"/>
      <c r="T149" s="61"/>
    </row>
    <row r="150" spans="1:20" ht="12.75">
      <c r="A150" s="430"/>
      <c r="B150" s="56" t="s">
        <v>188</v>
      </c>
      <c r="C150" s="201"/>
      <c r="D150" s="178"/>
      <c r="E150" s="178"/>
      <c r="F150" s="178"/>
      <c r="G150" s="178"/>
      <c r="H150" s="178"/>
      <c r="I150" s="178"/>
      <c r="J150" s="178"/>
      <c r="K150" s="178"/>
      <c r="L150" s="178"/>
      <c r="M150" s="178"/>
      <c r="N150" s="178"/>
      <c r="O150" s="196"/>
      <c r="P150" s="53"/>
      <c r="Q150" s="53"/>
      <c r="R150" s="53"/>
      <c r="S150" s="54"/>
      <c r="T150" s="61"/>
    </row>
    <row r="151" spans="1:20" ht="13.5" customHeight="1">
      <c r="A151" s="430"/>
      <c r="B151" s="56" t="s">
        <v>189</v>
      </c>
      <c r="C151" s="201"/>
      <c r="D151" s="178"/>
      <c r="E151" s="178"/>
      <c r="F151" s="178"/>
      <c r="G151" s="178"/>
      <c r="H151" s="178"/>
      <c r="I151" s="178"/>
      <c r="J151" s="178"/>
      <c r="K151" s="178"/>
      <c r="L151" s="178"/>
      <c r="M151" s="178"/>
      <c r="N151" s="178"/>
      <c r="O151" s="196"/>
      <c r="P151" s="53"/>
      <c r="Q151" s="53"/>
      <c r="R151" s="53"/>
      <c r="S151" s="54"/>
      <c r="T151" s="61"/>
    </row>
    <row r="152" spans="1:20" ht="13.5" customHeight="1">
      <c r="A152" s="430"/>
      <c r="B152" s="56" t="s">
        <v>274</v>
      </c>
      <c r="C152" s="201"/>
      <c r="D152" s="178"/>
      <c r="E152" s="178"/>
      <c r="F152" s="178"/>
      <c r="G152" s="178"/>
      <c r="H152" s="178"/>
      <c r="I152" s="178"/>
      <c r="J152" s="178"/>
      <c r="K152" s="178"/>
      <c r="L152" s="178"/>
      <c r="M152" s="178"/>
      <c r="N152" s="178"/>
      <c r="O152" s="196"/>
      <c r="P152" s="53"/>
      <c r="Q152" s="53"/>
      <c r="R152" s="53"/>
      <c r="S152" s="54"/>
      <c r="T152" s="61"/>
    </row>
    <row r="153" spans="1:20" ht="11.25">
      <c r="A153" s="430"/>
      <c r="B153" s="174"/>
      <c r="C153" s="174"/>
      <c r="D153" s="166"/>
      <c r="E153" s="166"/>
      <c r="F153" s="166"/>
      <c r="G153" s="166"/>
      <c r="H153" s="166"/>
      <c r="I153" s="166"/>
      <c r="J153" s="166"/>
      <c r="K153" s="166"/>
      <c r="L153" s="166"/>
      <c r="M153" s="166"/>
      <c r="N153" s="166"/>
      <c r="O153" s="431"/>
      <c r="P153" s="432"/>
      <c r="Q153" s="432"/>
      <c r="R153" s="432"/>
      <c r="S153" s="174"/>
      <c r="T153" s="61"/>
    </row>
    <row r="154" spans="1:20" ht="12" thickBot="1">
      <c r="A154" s="442"/>
      <c r="B154" s="202"/>
      <c r="C154" s="202"/>
      <c r="D154" s="203"/>
      <c r="E154" s="203"/>
      <c r="F154" s="203"/>
      <c r="G154" s="203"/>
      <c r="H154" s="203"/>
      <c r="I154" s="203"/>
      <c r="J154" s="203"/>
      <c r="K154" s="203"/>
      <c r="L154" s="203"/>
      <c r="M154" s="203"/>
      <c r="N154" s="203"/>
      <c r="O154" s="204"/>
      <c r="P154" s="205"/>
      <c r="Q154" s="205"/>
      <c r="R154" s="205"/>
      <c r="S154" s="202"/>
      <c r="T154" s="206"/>
    </row>
  </sheetData>
  <sheetProtection password="EAD6" sheet="1"/>
  <mergeCells count="123">
    <mergeCell ref="B62:C62"/>
    <mergeCell ref="B113:C113"/>
    <mergeCell ref="B148:C148"/>
    <mergeCell ref="B142:C142"/>
    <mergeCell ref="B143:C143"/>
    <mergeCell ref="D145:H145"/>
    <mergeCell ref="B130:C130"/>
    <mergeCell ref="B131:C131"/>
    <mergeCell ref="B132:C132"/>
    <mergeCell ref="B133:C133"/>
    <mergeCell ref="I145:M145"/>
    <mergeCell ref="B147:C147"/>
    <mergeCell ref="B136:C136"/>
    <mergeCell ref="B137:C137"/>
    <mergeCell ref="B138:C138"/>
    <mergeCell ref="B139:C139"/>
    <mergeCell ref="B140:C140"/>
    <mergeCell ref="B141:C141"/>
    <mergeCell ref="B134:C134"/>
    <mergeCell ref="B135:C135"/>
    <mergeCell ref="P127:Q127"/>
    <mergeCell ref="R127:S127"/>
    <mergeCell ref="I75:S75"/>
    <mergeCell ref="D76:D77"/>
    <mergeCell ref="E76:E77"/>
    <mergeCell ref="B129:C129"/>
    <mergeCell ref="J127:J128"/>
    <mergeCell ref="K127:K128"/>
    <mergeCell ref="L127:L128"/>
    <mergeCell ref="M127:M128"/>
    <mergeCell ref="N127:N128"/>
    <mergeCell ref="O127:O128"/>
    <mergeCell ref="B61:C61"/>
    <mergeCell ref="B126:C128"/>
    <mergeCell ref="D126:H126"/>
    <mergeCell ref="I126:S126"/>
    <mergeCell ref="D127:D128"/>
    <mergeCell ref="E127:E128"/>
    <mergeCell ref="F127:F128"/>
    <mergeCell ref="G127:G128"/>
    <mergeCell ref="H127:H128"/>
    <mergeCell ref="I127:I128"/>
    <mergeCell ref="N50:N51"/>
    <mergeCell ref="O50:O51"/>
    <mergeCell ref="L101:L102"/>
    <mergeCell ref="D110:H110"/>
    <mergeCell ref="I110:M110"/>
    <mergeCell ref="K76:K77"/>
    <mergeCell ref="P50:Q50"/>
    <mergeCell ref="R50:S50"/>
    <mergeCell ref="L76:L77"/>
    <mergeCell ref="M76:M77"/>
    <mergeCell ref="N76:N77"/>
    <mergeCell ref="I76:I77"/>
    <mergeCell ref="O76:O77"/>
    <mergeCell ref="P76:Q76"/>
    <mergeCell ref="R76:S76"/>
    <mergeCell ref="J76:J77"/>
    <mergeCell ref="B52:B57"/>
    <mergeCell ref="D59:H59"/>
    <mergeCell ref="I59:M59"/>
    <mergeCell ref="H50:H51"/>
    <mergeCell ref="I50:I51"/>
    <mergeCell ref="J50:J51"/>
    <mergeCell ref="K50:K51"/>
    <mergeCell ref="L50:L51"/>
    <mergeCell ref="M50:M51"/>
    <mergeCell ref="R25:S25"/>
    <mergeCell ref="B27:B41"/>
    <mergeCell ref="B42:B46"/>
    <mergeCell ref="B49:C51"/>
    <mergeCell ref="D49:H49"/>
    <mergeCell ref="I49:S49"/>
    <mergeCell ref="D50:D51"/>
    <mergeCell ref="E50:E51"/>
    <mergeCell ref="F50:F51"/>
    <mergeCell ref="G50:G51"/>
    <mergeCell ref="K25:K26"/>
    <mergeCell ref="L25:L26"/>
    <mergeCell ref="M25:M26"/>
    <mergeCell ref="N25:N26"/>
    <mergeCell ref="O25:O26"/>
    <mergeCell ref="P25:Q25"/>
    <mergeCell ref="B24:C26"/>
    <mergeCell ref="D24:H24"/>
    <mergeCell ref="I24:S24"/>
    <mergeCell ref="D25:D26"/>
    <mergeCell ref="E25:E26"/>
    <mergeCell ref="F25:F26"/>
    <mergeCell ref="G25:G26"/>
    <mergeCell ref="H25:H26"/>
    <mergeCell ref="I25:I26"/>
    <mergeCell ref="J25:J26"/>
    <mergeCell ref="B2:C2"/>
    <mergeCell ref="B3:C3"/>
    <mergeCell ref="D2:F2"/>
    <mergeCell ref="D3:F3"/>
    <mergeCell ref="B75:C77"/>
    <mergeCell ref="D75:H75"/>
    <mergeCell ref="B19:S19"/>
    <mergeCell ref="F76:F77"/>
    <mergeCell ref="G76:G77"/>
    <mergeCell ref="H76:H77"/>
    <mergeCell ref="B78:B92"/>
    <mergeCell ref="B93:B97"/>
    <mergeCell ref="B100:C102"/>
    <mergeCell ref="D100:H100"/>
    <mergeCell ref="I100:S100"/>
    <mergeCell ref="D101:D102"/>
    <mergeCell ref="E101:E102"/>
    <mergeCell ref="G101:G102"/>
    <mergeCell ref="H101:H102"/>
    <mergeCell ref="I101:I102"/>
    <mergeCell ref="J101:J102"/>
    <mergeCell ref="K101:K102"/>
    <mergeCell ref="B112:C112"/>
    <mergeCell ref="O101:O102"/>
    <mergeCell ref="P101:Q101"/>
    <mergeCell ref="R101:S101"/>
    <mergeCell ref="B103:B108"/>
    <mergeCell ref="F101:F102"/>
    <mergeCell ref="M101:M102"/>
    <mergeCell ref="N101:N102"/>
  </mergeCells>
  <dataValidations count="1">
    <dataValidation type="decimal" operator="greaterThanOrEqual" allowBlank="1" showInputMessage="1" showErrorMessage="1" error="Veuillez saisir un nombre." sqref="D8:H8 F9:H16 D9:E9 D11:E16">
      <formula1>0</formula1>
    </dataValidation>
  </dataValidations>
  <printOptions horizontalCentered="1" verticalCentered="1"/>
  <pageMargins left="0.1968503937007874" right="0.1968503937007874" top="0.1968503937007874" bottom="0.1968503937007874" header="0.31496062992125984" footer="0.31496062992125984"/>
  <pageSetup horizontalDpi="600" verticalDpi="600" orientation="landscape" paperSize="9" r:id="rId2"/>
  <headerFooter>
    <oddFooter>&amp;R&amp;"Arial,Normal"&amp;8&amp;F / &amp;A</oddFooter>
  </headerFooter>
  <ignoredErrors>
    <ignoredError sqref="R27:R29 L29:L45 L46 I45:K45 M45:N45" formula="1"/>
  </ignoredErrors>
  <drawing r:id="rId1"/>
</worksheet>
</file>

<file path=xl/worksheets/sheet7.xml><?xml version="1.0" encoding="utf-8"?>
<worksheet xmlns="http://schemas.openxmlformats.org/spreadsheetml/2006/main" xmlns:r="http://schemas.openxmlformats.org/officeDocument/2006/relationships">
  <sheetPr codeName="Feuil6"/>
  <dimension ref="A1:J61"/>
  <sheetViews>
    <sheetView zoomScalePageLayoutView="0" workbookViewId="0" topLeftCell="A1">
      <selection activeCell="B2" sqref="B2:C2"/>
    </sheetView>
  </sheetViews>
  <sheetFormatPr defaultColWidth="18.28125" defaultRowHeight="15"/>
  <cols>
    <col min="1" max="1" width="2.7109375" style="8" customWidth="1"/>
    <col min="2" max="2" width="28.7109375" style="8" customWidth="1"/>
    <col min="3" max="9" width="15.7109375" style="8" customWidth="1"/>
    <col min="10" max="10" width="2.8515625" style="8" customWidth="1"/>
    <col min="11" max="245" width="11.421875" style="8" customWidth="1"/>
    <col min="246" max="246" width="20.7109375" style="8" customWidth="1"/>
    <col min="247" max="247" width="14.28125" style="8" customWidth="1"/>
    <col min="248" max="248" width="14.421875" style="8" customWidth="1"/>
    <col min="249" max="249" width="15.28125" style="8" customWidth="1"/>
    <col min="250" max="250" width="14.7109375" style="8" customWidth="1"/>
    <col min="251" max="251" width="13.28125" style="8" customWidth="1"/>
    <col min="252" max="252" width="14.140625" style="8" customWidth="1"/>
    <col min="253" max="253" width="14.421875" style="8" customWidth="1"/>
    <col min="254" max="254" width="20.7109375" style="8" customWidth="1"/>
    <col min="255" max="255" width="14.28125" style="8" customWidth="1"/>
    <col min="256" max="16384" width="18.28125" style="8" customWidth="1"/>
  </cols>
  <sheetData>
    <row r="1" spans="1:10" ht="12.75">
      <c r="A1" s="445"/>
      <c r="B1" s="446"/>
      <c r="C1" s="446"/>
      <c r="D1" s="446"/>
      <c r="E1" s="446"/>
      <c r="F1" s="446"/>
      <c r="G1" s="446"/>
      <c r="H1" s="446"/>
      <c r="I1" s="446"/>
      <c r="J1" s="447"/>
    </row>
    <row r="2" spans="1:10" ht="25.5" customHeight="1">
      <c r="A2" s="448"/>
      <c r="B2" s="795" t="s">
        <v>102</v>
      </c>
      <c r="C2" s="795"/>
      <c r="D2" s="796"/>
      <c r="E2" s="796"/>
      <c r="F2" s="796"/>
      <c r="G2" s="449"/>
      <c r="H2" s="449"/>
      <c r="I2" s="449"/>
      <c r="J2" s="81"/>
    </row>
    <row r="3" spans="1:10" ht="25.5" customHeight="1">
      <c r="A3" s="448"/>
      <c r="B3" s="795" t="s">
        <v>103</v>
      </c>
      <c r="C3" s="795"/>
      <c r="D3" s="797"/>
      <c r="E3" s="797"/>
      <c r="F3" s="797"/>
      <c r="G3" s="449"/>
      <c r="H3" s="449"/>
      <c r="I3" s="449"/>
      <c r="J3" s="81"/>
    </row>
    <row r="4" spans="1:10" ht="12.75">
      <c r="A4" s="448"/>
      <c r="B4" s="449"/>
      <c r="C4" s="449"/>
      <c r="D4" s="449"/>
      <c r="E4" s="449"/>
      <c r="F4" s="449"/>
      <c r="G4" s="449"/>
      <c r="H4" s="449"/>
      <c r="I4" s="449"/>
      <c r="J4" s="81"/>
    </row>
    <row r="5" spans="1:10" ht="12.75">
      <c r="A5" s="448"/>
      <c r="B5" s="449"/>
      <c r="C5" s="18" t="s">
        <v>98</v>
      </c>
      <c r="D5" s="449"/>
      <c r="E5" s="449"/>
      <c r="F5" s="449"/>
      <c r="G5" s="449"/>
      <c r="H5" s="449"/>
      <c r="I5" s="449"/>
      <c r="J5" s="81"/>
    </row>
    <row r="6" spans="1:10" ht="12.75">
      <c r="A6" s="448"/>
      <c r="B6" s="449"/>
      <c r="C6" s="714" t="str">
        <f>IF(SUM(C8:E8)=0,"Capacité installée non saisie","")</f>
        <v>Capacité installée non saisie</v>
      </c>
      <c r="D6" s="449"/>
      <c r="E6" s="449"/>
      <c r="F6" s="449"/>
      <c r="G6" s="449"/>
      <c r="H6" s="449"/>
      <c r="I6" s="449"/>
      <c r="J6" s="81"/>
    </row>
    <row r="7" spans="1:10" ht="25.5">
      <c r="A7" s="448"/>
      <c r="B7" s="449"/>
      <c r="C7" s="19" t="s">
        <v>12</v>
      </c>
      <c r="D7" s="19" t="s">
        <v>48</v>
      </c>
      <c r="E7" s="19" t="s">
        <v>14</v>
      </c>
      <c r="F7" s="505" t="s">
        <v>144</v>
      </c>
      <c r="G7" s="505" t="s">
        <v>145</v>
      </c>
      <c r="H7" s="505" t="s">
        <v>146</v>
      </c>
      <c r="I7" s="449"/>
      <c r="J7" s="81"/>
    </row>
    <row r="8" spans="1:10" ht="13.5" customHeight="1">
      <c r="A8" s="448"/>
      <c r="B8" s="449"/>
      <c r="C8" s="21"/>
      <c r="D8" s="21"/>
      <c r="E8" s="21"/>
      <c r="F8" s="21"/>
      <c r="G8" s="21"/>
      <c r="H8" s="21"/>
      <c r="I8" s="449"/>
      <c r="J8" s="81"/>
    </row>
    <row r="9" spans="1:10" ht="12.75">
      <c r="A9" s="448"/>
      <c r="B9" s="449"/>
      <c r="C9" s="714"/>
      <c r="D9" s="449"/>
      <c r="E9" s="449"/>
      <c r="F9" s="449"/>
      <c r="G9" s="449"/>
      <c r="H9" s="449"/>
      <c r="I9" s="449"/>
      <c r="J9" s="81"/>
    </row>
    <row r="10" spans="1:10" ht="38.25" customHeight="1">
      <c r="A10" s="448"/>
      <c r="B10" s="835" t="s">
        <v>104</v>
      </c>
      <c r="C10" s="835"/>
      <c r="D10" s="835"/>
      <c r="E10" s="835"/>
      <c r="F10" s="835"/>
      <c r="G10" s="835"/>
      <c r="H10" s="835"/>
      <c r="I10" s="835"/>
      <c r="J10" s="81"/>
    </row>
    <row r="11" spans="1:10" ht="47.25" customHeight="1">
      <c r="A11" s="448"/>
      <c r="B11" s="210"/>
      <c r="C11" s="210"/>
      <c r="D11" s="720" t="str">
        <f>IF(D23=0,"Activité théorique non saisie","")</f>
        <v>Activité théorique non saisie</v>
      </c>
      <c r="E11" s="720" t="str">
        <f>IF(E23=0,"Activité prévisionnelle non saisie","")</f>
        <v>Activité prévisionnelle non saisie</v>
      </c>
      <c r="F11" s="720" t="str">
        <f>IF(F23=0,"Activité réalisée non saisie","")</f>
        <v>Activité réalisée non saisie</v>
      </c>
      <c r="G11" s="210"/>
      <c r="H11" s="210"/>
      <c r="I11" s="210"/>
      <c r="J11" s="81"/>
    </row>
    <row r="12" spans="1:10" ht="13.5" thickBot="1">
      <c r="A12" s="448"/>
      <c r="B12" s="450" t="s">
        <v>33</v>
      </c>
      <c r="C12" s="449"/>
      <c r="D12" s="449"/>
      <c r="E12" s="449"/>
      <c r="F12" s="449"/>
      <c r="G12" s="449"/>
      <c r="H12" s="449"/>
      <c r="I12" s="449"/>
      <c r="J12" s="81"/>
    </row>
    <row r="13" spans="1:10" ht="24" customHeight="1">
      <c r="A13" s="448"/>
      <c r="B13" s="838" t="s">
        <v>23</v>
      </c>
      <c r="C13" s="837"/>
      <c r="D13" s="841" t="str">
        <f>IF('Page de garde'!$D$4="","Nombre  théorique Année N (*)","Nombre  théorique Année "&amp;'Page de garde'!$D$4&amp;" (*)")</f>
        <v>Nombre  théorique Année N (*)</v>
      </c>
      <c r="E13" s="843" t="str">
        <f>IF('Page de garde'!$D$4="","Nombre prévisionnel Année N","Nombre prévisionnel Année "&amp;'Page de garde'!$D$4)</f>
        <v>Nombre prévisionnel Année N</v>
      </c>
      <c r="F13" s="843" t="str">
        <f>IF('Page de garde'!$D$4="","Nombre réalisé  Année N","Nombre réalisé  Année "&amp;'Page de garde'!$D$4)</f>
        <v>Nombre réalisé  Année N</v>
      </c>
      <c r="G13" s="843" t="s">
        <v>24</v>
      </c>
      <c r="H13" s="836" t="s">
        <v>25</v>
      </c>
      <c r="I13" s="837"/>
      <c r="J13" s="81"/>
    </row>
    <row r="14" spans="1:10" ht="24" customHeight="1" thickBot="1">
      <c r="A14" s="448"/>
      <c r="B14" s="839"/>
      <c r="C14" s="840"/>
      <c r="D14" s="842"/>
      <c r="E14" s="844"/>
      <c r="F14" s="844"/>
      <c r="G14" s="844"/>
      <c r="H14" s="224" t="s">
        <v>17</v>
      </c>
      <c r="I14" s="380" t="s">
        <v>26</v>
      </c>
      <c r="J14" s="81"/>
    </row>
    <row r="15" spans="1:10" s="2" customFormat="1" ht="18.75" customHeight="1" thickBot="1">
      <c r="A15" s="451"/>
      <c r="B15" s="63" t="s">
        <v>27</v>
      </c>
      <c r="C15" s="63"/>
      <c r="D15" s="64" t="s">
        <v>5</v>
      </c>
      <c r="E15" s="64" t="s">
        <v>6</v>
      </c>
      <c r="F15" s="64" t="s">
        <v>7</v>
      </c>
      <c r="G15" s="64" t="s">
        <v>28</v>
      </c>
      <c r="H15" s="64" t="s">
        <v>29</v>
      </c>
      <c r="I15" s="65" t="s">
        <v>30</v>
      </c>
      <c r="J15" s="82"/>
    </row>
    <row r="16" spans="1:10" s="2" customFormat="1" ht="13.5" customHeight="1">
      <c r="A16" s="451"/>
      <c r="B16" s="225" t="s">
        <v>12</v>
      </c>
      <c r="C16" s="226"/>
      <c r="D16" s="511"/>
      <c r="E16" s="512"/>
      <c r="F16" s="512"/>
      <c r="G16" s="230">
        <f>IF(D16=0,0,F16/D16)</f>
        <v>0</v>
      </c>
      <c r="H16" s="231">
        <f aca="true" t="shared" si="0" ref="H16:H21">F16-E16</f>
        <v>0</v>
      </c>
      <c r="I16" s="232">
        <f aca="true" t="shared" si="1" ref="I16:I21">IF(E16=0,0,H16/E16)</f>
        <v>0</v>
      </c>
      <c r="J16" s="82"/>
    </row>
    <row r="17" spans="1:10" s="7" customFormat="1" ht="13.5" customHeight="1">
      <c r="A17" s="451"/>
      <c r="B17" s="227" t="s">
        <v>13</v>
      </c>
      <c r="C17" s="228"/>
      <c r="D17" s="514"/>
      <c r="E17" s="513"/>
      <c r="F17" s="513"/>
      <c r="G17" s="66">
        <f>IF(D17=0,0,F17/D17)</f>
        <v>0</v>
      </c>
      <c r="H17" s="67">
        <f t="shared" si="0"/>
        <v>0</v>
      </c>
      <c r="I17" s="233">
        <f t="shared" si="1"/>
        <v>0</v>
      </c>
      <c r="J17" s="82"/>
    </row>
    <row r="18" spans="1:10" s="7" customFormat="1" ht="13.5" customHeight="1">
      <c r="A18" s="451"/>
      <c r="B18" s="227" t="s">
        <v>14</v>
      </c>
      <c r="C18" s="228"/>
      <c r="D18" s="514"/>
      <c r="E18" s="513"/>
      <c r="F18" s="513"/>
      <c r="G18" s="66">
        <f aca="true" t="shared" si="2" ref="G18:G23">IF(D18=0,0,F18/D18)</f>
        <v>0</v>
      </c>
      <c r="H18" s="67">
        <f t="shared" si="0"/>
        <v>0</v>
      </c>
      <c r="I18" s="233">
        <f t="shared" si="1"/>
        <v>0</v>
      </c>
      <c r="J18" s="82"/>
    </row>
    <row r="19" spans="1:10" s="7" customFormat="1" ht="13.5" customHeight="1">
      <c r="A19" s="451"/>
      <c r="B19" s="506" t="str">
        <f>F7</f>
        <v>Autre 1 
(à préciser)</v>
      </c>
      <c r="C19" s="228"/>
      <c r="D19" s="514"/>
      <c r="E19" s="513"/>
      <c r="F19" s="513"/>
      <c r="G19" s="66">
        <f t="shared" si="2"/>
        <v>0</v>
      </c>
      <c r="H19" s="67">
        <f t="shared" si="0"/>
        <v>0</v>
      </c>
      <c r="I19" s="233">
        <f t="shared" si="1"/>
        <v>0</v>
      </c>
      <c r="J19" s="82"/>
    </row>
    <row r="20" spans="1:10" s="7" customFormat="1" ht="13.5" customHeight="1">
      <c r="A20" s="451"/>
      <c r="B20" s="506" t="str">
        <f>G7</f>
        <v>Autre 2
 (à préciser)</v>
      </c>
      <c r="C20" s="228"/>
      <c r="D20" s="514"/>
      <c r="E20" s="513"/>
      <c r="F20" s="513"/>
      <c r="G20" s="66">
        <f>IF(D20=0,0,F20/D20)</f>
        <v>0</v>
      </c>
      <c r="H20" s="67">
        <f t="shared" si="0"/>
        <v>0</v>
      </c>
      <c r="I20" s="233">
        <f t="shared" si="1"/>
        <v>0</v>
      </c>
      <c r="J20" s="82"/>
    </row>
    <row r="21" spans="1:10" s="7" customFormat="1" ht="13.5" customHeight="1" thickBot="1">
      <c r="A21" s="451"/>
      <c r="B21" s="507" t="str">
        <f>H7</f>
        <v>Autre 3
 (à préciser)</v>
      </c>
      <c r="C21" s="229"/>
      <c r="D21" s="516"/>
      <c r="E21" s="515"/>
      <c r="F21" s="515"/>
      <c r="G21" s="234">
        <f t="shared" si="2"/>
        <v>0</v>
      </c>
      <c r="H21" s="235">
        <f t="shared" si="0"/>
        <v>0</v>
      </c>
      <c r="I21" s="236">
        <f t="shared" si="1"/>
        <v>0</v>
      </c>
      <c r="J21" s="82"/>
    </row>
    <row r="22" spans="1:10" s="7" customFormat="1" ht="13.5" thickBot="1">
      <c r="A22" s="451"/>
      <c r="B22" s="62"/>
      <c r="C22" s="62"/>
      <c r="D22" s="68"/>
      <c r="E22" s="68"/>
      <c r="F22" s="68"/>
      <c r="G22" s="69"/>
      <c r="H22" s="70"/>
      <c r="I22" s="71"/>
      <c r="J22" s="82"/>
    </row>
    <row r="23" spans="1:10" s="7" customFormat="1" ht="13.5" thickBot="1">
      <c r="A23" s="451"/>
      <c r="B23" s="237" t="s">
        <v>11</v>
      </c>
      <c r="C23" s="249"/>
      <c r="D23" s="238">
        <f>SUM(D16:D21)</f>
        <v>0</v>
      </c>
      <c r="E23" s="238">
        <f>SUM(E16:E21)</f>
        <v>0</v>
      </c>
      <c r="F23" s="238">
        <f>SUM(F16:F21)</f>
        <v>0</v>
      </c>
      <c r="G23" s="239">
        <f t="shared" si="2"/>
        <v>0</v>
      </c>
      <c r="H23" s="240">
        <f>F23-E23</f>
        <v>0</v>
      </c>
      <c r="I23" s="241">
        <f>IF(E23=0,0,H23/E23)</f>
        <v>0</v>
      </c>
      <c r="J23" s="82"/>
    </row>
    <row r="24" spans="1:10" s="7" customFormat="1" ht="12.75">
      <c r="A24" s="451"/>
      <c r="B24" s="62" t="s">
        <v>31</v>
      </c>
      <c r="C24" s="62"/>
      <c r="D24" s="62"/>
      <c r="E24" s="62"/>
      <c r="F24" s="62"/>
      <c r="G24" s="719">
        <f>IF(G23&gt;101%,"TO N &gt; 101% (atypie)","")</f>
      </c>
      <c r="H24" s="62"/>
      <c r="I24" s="62"/>
      <c r="J24" s="82"/>
    </row>
    <row r="25" spans="1:10" s="7" customFormat="1" ht="12.75">
      <c r="A25" s="451"/>
      <c r="B25" s="62"/>
      <c r="C25" s="62"/>
      <c r="D25" s="77"/>
      <c r="E25" s="62"/>
      <c r="F25" s="62"/>
      <c r="G25" s="62"/>
      <c r="H25" s="62"/>
      <c r="I25" s="62"/>
      <c r="J25" s="82"/>
    </row>
    <row r="26" spans="1:10" s="7" customFormat="1" ht="13.5" thickBot="1">
      <c r="A26" s="451"/>
      <c r="B26" s="452" t="s">
        <v>34</v>
      </c>
      <c r="C26" s="62"/>
      <c r="D26" s="62"/>
      <c r="E26" s="62"/>
      <c r="F26" s="62"/>
      <c r="G26" s="62"/>
      <c r="H26" s="62"/>
      <c r="I26" s="62"/>
      <c r="J26" s="82"/>
    </row>
    <row r="27" spans="1:10" s="9" customFormat="1" ht="18.75" customHeight="1">
      <c r="A27" s="453"/>
      <c r="B27" s="845" t="s">
        <v>15</v>
      </c>
      <c r="C27" s="846"/>
      <c r="D27" s="841" t="str">
        <f>IF('Page de garde'!$D$4="","Exercice N-2","Exercice "&amp;'Page de garde'!$D$4-2)</f>
        <v>Exercice N-2</v>
      </c>
      <c r="E27" s="843" t="str">
        <f>IF('Page de garde'!$D$4="","Exercice N-1","Exercice "&amp;'Page de garde'!$D$4-1)</f>
        <v>Exercice N-1</v>
      </c>
      <c r="F27" s="843" t="str">
        <f>IF('Page de garde'!$D$4="","Exercice N","Exercice "&amp;'Page de garde'!$D$4)</f>
        <v>Exercice N</v>
      </c>
      <c r="G27" s="832" t="s">
        <v>32</v>
      </c>
      <c r="H27" s="72"/>
      <c r="I27" s="72"/>
      <c r="J27" s="83"/>
    </row>
    <row r="28" spans="1:10" s="9" customFormat="1" ht="18.75" customHeight="1">
      <c r="A28" s="453"/>
      <c r="B28" s="847"/>
      <c r="C28" s="848"/>
      <c r="D28" s="851"/>
      <c r="E28" s="852"/>
      <c r="F28" s="852"/>
      <c r="G28" s="833"/>
      <c r="H28" s="73"/>
      <c r="I28" s="73"/>
      <c r="J28" s="84"/>
    </row>
    <row r="29" spans="1:10" s="9" customFormat="1" ht="13.5" thickBot="1">
      <c r="A29" s="453"/>
      <c r="B29" s="849"/>
      <c r="C29" s="850"/>
      <c r="D29" s="842"/>
      <c r="E29" s="844"/>
      <c r="F29" s="844"/>
      <c r="G29" s="834"/>
      <c r="H29" s="68"/>
      <c r="I29" s="68"/>
      <c r="J29" s="82"/>
    </row>
    <row r="30" spans="1:10" s="3" customFormat="1" ht="13.5" thickBot="1">
      <c r="A30" s="453"/>
      <c r="B30" s="74"/>
      <c r="C30" s="75"/>
      <c r="D30" s="64" t="s">
        <v>5</v>
      </c>
      <c r="E30" s="64" t="s">
        <v>6</v>
      </c>
      <c r="F30" s="64" t="s">
        <v>7</v>
      </c>
      <c r="G30" s="76" t="s">
        <v>35</v>
      </c>
      <c r="H30" s="76"/>
      <c r="I30" s="76"/>
      <c r="J30" s="85"/>
    </row>
    <row r="31" spans="1:10" s="3" customFormat="1" ht="13.5" thickBot="1">
      <c r="A31" s="453"/>
      <c r="B31" s="237" t="s">
        <v>18</v>
      </c>
      <c r="C31" s="248"/>
      <c r="D31" s="242">
        <f>SUM(D33:D38)</f>
        <v>0</v>
      </c>
      <c r="E31" s="243">
        <f>SUM(E33:E38)</f>
        <v>0</v>
      </c>
      <c r="F31" s="243">
        <f>SUM(F33:F38)</f>
        <v>0</v>
      </c>
      <c r="G31" s="244">
        <f>IF(D31=0,0,AVERAGE(D31,E31,F31))</f>
        <v>0</v>
      </c>
      <c r="H31" s="73"/>
      <c r="I31" s="73"/>
      <c r="J31" s="84"/>
    </row>
    <row r="32" spans="1:10" s="2" customFormat="1" ht="13.5" thickBot="1">
      <c r="A32" s="451"/>
      <c r="B32" s="62"/>
      <c r="C32" s="62"/>
      <c r="D32" s="68"/>
      <c r="E32" s="68"/>
      <c r="F32" s="68"/>
      <c r="G32" s="68"/>
      <c r="H32" s="68"/>
      <c r="I32" s="68"/>
      <c r="J32" s="82"/>
    </row>
    <row r="33" spans="1:10" s="2" customFormat="1" ht="13.5" customHeight="1">
      <c r="A33" s="451"/>
      <c r="B33" s="225" t="s">
        <v>12</v>
      </c>
      <c r="C33" s="226"/>
      <c r="D33" s="517"/>
      <c r="E33" s="512"/>
      <c r="F33" s="231">
        <f aca="true" t="shared" si="3" ref="F33:F38">+F16</f>
        <v>0</v>
      </c>
      <c r="G33" s="245">
        <f aca="true" t="shared" si="4" ref="G33:G38">IF(D33=0,0,AVERAGE(D33,E33,F33))</f>
        <v>0</v>
      </c>
      <c r="H33" s="68"/>
      <c r="I33" s="68"/>
      <c r="J33" s="86"/>
    </row>
    <row r="34" spans="1:10" s="2" customFormat="1" ht="13.5" customHeight="1">
      <c r="A34" s="451"/>
      <c r="B34" s="227" t="s">
        <v>13</v>
      </c>
      <c r="C34" s="228"/>
      <c r="D34" s="518"/>
      <c r="E34" s="513"/>
      <c r="F34" s="67">
        <f t="shared" si="3"/>
        <v>0</v>
      </c>
      <c r="G34" s="246">
        <f t="shared" si="4"/>
        <v>0</v>
      </c>
      <c r="H34" s="68"/>
      <c r="I34" s="68"/>
      <c r="J34" s="86"/>
    </row>
    <row r="35" spans="1:10" s="2" customFormat="1" ht="13.5" customHeight="1">
      <c r="A35" s="451"/>
      <c r="B35" s="227" t="s">
        <v>14</v>
      </c>
      <c r="C35" s="228"/>
      <c r="D35" s="518"/>
      <c r="E35" s="513"/>
      <c r="F35" s="67">
        <f t="shared" si="3"/>
        <v>0</v>
      </c>
      <c r="G35" s="246">
        <f t="shared" si="4"/>
        <v>0</v>
      </c>
      <c r="H35" s="68"/>
      <c r="I35" s="68"/>
      <c r="J35" s="86"/>
    </row>
    <row r="36" spans="1:10" s="2" customFormat="1" ht="13.5" customHeight="1">
      <c r="A36" s="451"/>
      <c r="B36" s="506" t="str">
        <f>F7</f>
        <v>Autre 1 
(à préciser)</v>
      </c>
      <c r="C36" s="228"/>
      <c r="D36" s="518"/>
      <c r="E36" s="513"/>
      <c r="F36" s="67">
        <f t="shared" si="3"/>
        <v>0</v>
      </c>
      <c r="G36" s="246">
        <f t="shared" si="4"/>
        <v>0</v>
      </c>
      <c r="H36" s="68"/>
      <c r="I36" s="68"/>
      <c r="J36" s="86"/>
    </row>
    <row r="37" spans="1:10" s="2" customFormat="1" ht="13.5" customHeight="1">
      <c r="A37" s="451"/>
      <c r="B37" s="506" t="str">
        <f>G7</f>
        <v>Autre 2
 (à préciser)</v>
      </c>
      <c r="C37" s="228"/>
      <c r="D37" s="518"/>
      <c r="E37" s="513"/>
      <c r="F37" s="67">
        <f t="shared" si="3"/>
        <v>0</v>
      </c>
      <c r="G37" s="246">
        <f t="shared" si="4"/>
        <v>0</v>
      </c>
      <c r="H37" s="68"/>
      <c r="I37" s="68"/>
      <c r="J37" s="86"/>
    </row>
    <row r="38" spans="1:10" s="2" customFormat="1" ht="13.5" customHeight="1" thickBot="1">
      <c r="A38" s="451"/>
      <c r="B38" s="507" t="str">
        <f>H7</f>
        <v>Autre 3
 (à préciser)</v>
      </c>
      <c r="C38" s="229"/>
      <c r="D38" s="519"/>
      <c r="E38" s="515"/>
      <c r="F38" s="235">
        <f t="shared" si="3"/>
        <v>0</v>
      </c>
      <c r="G38" s="247">
        <f t="shared" si="4"/>
        <v>0</v>
      </c>
      <c r="H38" s="68"/>
      <c r="I38" s="68"/>
      <c r="J38" s="86"/>
    </row>
    <row r="39" spans="1:10" s="3" customFormat="1" ht="24.75" customHeight="1">
      <c r="A39" s="453"/>
      <c r="B39" s="62"/>
      <c r="C39" s="62"/>
      <c r="D39" s="77" t="str">
        <f>IF(OR(D31=0,E31=0),"Activité N-2 et/ou N-1 non saisie","")</f>
        <v>Activité N-2 et/ou N-1 non saisie</v>
      </c>
      <c r="E39" s="63"/>
      <c r="F39" s="63"/>
      <c r="G39" s="63"/>
      <c r="H39" s="63"/>
      <c r="I39" s="63"/>
      <c r="J39" s="211"/>
    </row>
    <row r="40" spans="1:10" s="3" customFormat="1" ht="13.5" thickBot="1">
      <c r="A40" s="454"/>
      <c r="B40" s="80"/>
      <c r="C40" s="80"/>
      <c r="D40" s="80"/>
      <c r="E40" s="79"/>
      <c r="F40" s="79"/>
      <c r="G40" s="79"/>
      <c r="H40" s="79"/>
      <c r="I40" s="79"/>
      <c r="J40" s="88"/>
    </row>
    <row r="41" spans="2:4" s="3" customFormat="1" ht="33" customHeight="1">
      <c r="B41" s="2"/>
      <c r="C41" s="2"/>
      <c r="D41" s="2"/>
    </row>
    <row r="42" spans="2:4" s="3" customFormat="1" ht="33" customHeight="1">
      <c r="B42" s="2"/>
      <c r="C42" s="2"/>
      <c r="D42" s="2"/>
    </row>
    <row r="43" spans="2:4" s="3" customFormat="1" ht="33" customHeight="1">
      <c r="B43" s="2"/>
      <c r="C43" s="2"/>
      <c r="D43" s="2"/>
    </row>
    <row r="44" spans="2:7" s="3" customFormat="1" ht="64.5" customHeight="1">
      <c r="B44" s="8"/>
      <c r="C44" s="8"/>
      <c r="D44" s="8"/>
      <c r="E44" s="8"/>
      <c r="F44" s="2"/>
      <c r="G44" s="7"/>
    </row>
    <row r="45" spans="2:5" s="2" customFormat="1" ht="24" customHeight="1">
      <c r="B45" s="8"/>
      <c r="C45" s="8"/>
      <c r="D45" s="8"/>
      <c r="E45" s="8"/>
    </row>
    <row r="46" spans="2:7" s="7" customFormat="1" ht="24" customHeight="1">
      <c r="B46" s="8"/>
      <c r="C46" s="8"/>
      <c r="D46" s="8"/>
      <c r="E46" s="8"/>
      <c r="F46" s="2"/>
      <c r="G46" s="2"/>
    </row>
    <row r="47" spans="2:7" s="7" customFormat="1" ht="24" customHeight="1">
      <c r="B47" s="8"/>
      <c r="C47" s="8"/>
      <c r="D47" s="8"/>
      <c r="E47" s="8"/>
      <c r="F47" s="2"/>
      <c r="G47" s="2"/>
    </row>
    <row r="48" spans="2:7" s="7" customFormat="1" ht="29.25" customHeight="1">
      <c r="B48" s="8"/>
      <c r="C48" s="8"/>
      <c r="D48" s="8"/>
      <c r="E48" s="8"/>
      <c r="F48" s="2"/>
      <c r="G48" s="2"/>
    </row>
    <row r="49" spans="2:7" s="7" customFormat="1" ht="24.75" customHeight="1">
      <c r="B49" s="8"/>
      <c r="C49" s="8"/>
      <c r="D49" s="8"/>
      <c r="E49" s="8"/>
      <c r="F49" s="3"/>
      <c r="G49" s="3"/>
    </row>
    <row r="50" spans="6:7" ht="16.5" customHeight="1">
      <c r="F50" s="3"/>
      <c r="G50" s="3"/>
    </row>
    <row r="51" spans="6:7" ht="24.75" customHeight="1">
      <c r="F51" s="3"/>
      <c r="G51" s="3"/>
    </row>
    <row r="52" spans="6:7" ht="24.75" customHeight="1">
      <c r="F52" s="2"/>
      <c r="G52" s="2"/>
    </row>
    <row r="53" spans="6:7" ht="24.75" customHeight="1">
      <c r="F53" s="2"/>
      <c r="G53" s="2"/>
    </row>
    <row r="54" spans="6:7" ht="24.75" customHeight="1">
      <c r="F54" s="2"/>
      <c r="G54" s="2"/>
    </row>
    <row r="55" spans="6:7" ht="24.75" customHeight="1">
      <c r="F55" s="2"/>
      <c r="G55" s="2"/>
    </row>
    <row r="56" spans="6:7" ht="24.75" customHeight="1">
      <c r="F56" s="2"/>
      <c r="G56" s="2"/>
    </row>
    <row r="57" spans="6:7" ht="12.75">
      <c r="F57" s="2"/>
      <c r="G57" s="2"/>
    </row>
    <row r="61" spans="2:7" ht="12.75">
      <c r="B61" s="7"/>
      <c r="C61" s="7"/>
      <c r="D61" s="7"/>
      <c r="E61" s="7"/>
      <c r="F61" s="7"/>
      <c r="G61" s="7"/>
    </row>
  </sheetData>
  <sheetProtection password="EAD6" sheet="1"/>
  <mergeCells count="16">
    <mergeCell ref="B2:C2"/>
    <mergeCell ref="D2:F2"/>
    <mergeCell ref="B3:C3"/>
    <mergeCell ref="D3:F3"/>
    <mergeCell ref="B27:C29"/>
    <mergeCell ref="D27:D29"/>
    <mergeCell ref="E27:E29"/>
    <mergeCell ref="F27:F29"/>
    <mergeCell ref="G27:G29"/>
    <mergeCell ref="B10:I10"/>
    <mergeCell ref="H13:I13"/>
    <mergeCell ref="B13:C14"/>
    <mergeCell ref="D13:D14"/>
    <mergeCell ref="E13:E14"/>
    <mergeCell ref="F13:F14"/>
    <mergeCell ref="G13:G14"/>
  </mergeCells>
  <dataValidations count="1">
    <dataValidation type="decimal" operator="greaterThanOrEqual" allowBlank="1" showInputMessage="1" showErrorMessage="1" error="Veuillez saisir un nombre." sqref="C8:H8">
      <formula1>0</formula1>
    </dataValidation>
  </dataValidations>
  <printOptions horizontalCentered="1" verticalCentered="1"/>
  <pageMargins left="0.1968503937007874" right="0.1968503937007874" top="0.1968503937007874" bottom="0.1968503937007874" header="0.31496062992125984" footer="0.31496062992125984"/>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sheetPr codeName="Feuil7"/>
  <dimension ref="A1:IV31"/>
  <sheetViews>
    <sheetView zoomScalePageLayoutView="0" workbookViewId="0" topLeftCell="A1">
      <selection activeCell="B6" sqref="B6"/>
    </sheetView>
  </sheetViews>
  <sheetFormatPr defaultColWidth="11.421875" defaultRowHeight="15"/>
  <cols>
    <col min="1" max="1" width="2.7109375" style="633" customWidth="1"/>
    <col min="2" max="2" width="39.57421875" style="633" customWidth="1"/>
    <col min="3" max="17" width="15.7109375" style="633" customWidth="1"/>
    <col min="18" max="19" width="15.7109375" style="669" customWidth="1"/>
    <col min="20" max="31" width="15.7109375" style="633" customWidth="1"/>
    <col min="32" max="32" width="2.140625" style="633" customWidth="1"/>
    <col min="33" max="16384" width="11.421875" style="633" customWidth="1"/>
  </cols>
  <sheetData>
    <row r="1" spans="1:32" ht="12.75">
      <c r="A1" s="629"/>
      <c r="B1" s="630"/>
      <c r="C1" s="630"/>
      <c r="D1" s="630"/>
      <c r="E1" s="630"/>
      <c r="F1" s="630"/>
      <c r="G1" s="630"/>
      <c r="H1" s="630"/>
      <c r="I1" s="630"/>
      <c r="J1" s="630"/>
      <c r="K1" s="630"/>
      <c r="L1" s="630"/>
      <c r="M1" s="630"/>
      <c r="N1" s="630"/>
      <c r="O1" s="630"/>
      <c r="P1" s="630"/>
      <c r="Q1" s="630"/>
      <c r="R1" s="631"/>
      <c r="S1" s="631"/>
      <c r="T1" s="630"/>
      <c r="U1" s="630"/>
      <c r="V1" s="630"/>
      <c r="W1" s="630"/>
      <c r="X1" s="630"/>
      <c r="Y1" s="630"/>
      <c r="Z1" s="630"/>
      <c r="AA1" s="630"/>
      <c r="AB1" s="630"/>
      <c r="AC1" s="630"/>
      <c r="AD1" s="630"/>
      <c r="AE1" s="630"/>
      <c r="AF1" s="632"/>
    </row>
    <row r="2" spans="1:32" ht="25.5" customHeight="1">
      <c r="A2" s="634"/>
      <c r="B2" s="858" t="s">
        <v>102</v>
      </c>
      <c r="C2" s="858"/>
      <c r="D2" s="868"/>
      <c r="E2" s="869"/>
      <c r="F2" s="869"/>
      <c r="G2" s="870"/>
      <c r="H2" s="677"/>
      <c r="I2" s="677"/>
      <c r="J2" s="677"/>
      <c r="K2" s="677"/>
      <c r="L2" s="677"/>
      <c r="M2" s="678"/>
      <c r="N2" s="678"/>
      <c r="O2" s="678"/>
      <c r="P2" s="678"/>
      <c r="Q2" s="678"/>
      <c r="R2" s="679"/>
      <c r="S2" s="679"/>
      <c r="T2" s="678"/>
      <c r="U2" s="678"/>
      <c r="V2" s="678"/>
      <c r="W2" s="678"/>
      <c r="X2" s="678"/>
      <c r="Y2" s="678"/>
      <c r="Z2" s="678"/>
      <c r="AA2" s="678"/>
      <c r="AB2" s="678"/>
      <c r="AC2" s="678"/>
      <c r="AD2" s="678"/>
      <c r="AE2" s="678"/>
      <c r="AF2" s="635"/>
    </row>
    <row r="3" spans="1:32" ht="25.5" customHeight="1">
      <c r="A3" s="634"/>
      <c r="B3" s="858" t="s">
        <v>103</v>
      </c>
      <c r="C3" s="858"/>
      <c r="D3" s="868"/>
      <c r="E3" s="869"/>
      <c r="F3" s="869"/>
      <c r="G3" s="870"/>
      <c r="H3" s="680"/>
      <c r="I3" s="680"/>
      <c r="J3" s="680"/>
      <c r="K3" s="680"/>
      <c r="L3" s="680"/>
      <c r="M3" s="678"/>
      <c r="N3" s="678"/>
      <c r="O3" s="678"/>
      <c r="P3" s="678"/>
      <c r="Q3" s="678"/>
      <c r="R3" s="679"/>
      <c r="S3" s="679"/>
      <c r="T3" s="678"/>
      <c r="U3" s="678"/>
      <c r="V3" s="678"/>
      <c r="W3" s="678"/>
      <c r="X3" s="678"/>
      <c r="Y3" s="678"/>
      <c r="Z3" s="678"/>
      <c r="AA3" s="678"/>
      <c r="AB3" s="678"/>
      <c r="AC3" s="678"/>
      <c r="AD3" s="678"/>
      <c r="AE3" s="678"/>
      <c r="AF3" s="635"/>
    </row>
    <row r="4" spans="1:32" ht="12.75">
      <c r="A4" s="634"/>
      <c r="B4" s="678"/>
      <c r="C4" s="678"/>
      <c r="D4" s="678"/>
      <c r="E4" s="678"/>
      <c r="F4" s="678"/>
      <c r="G4" s="678"/>
      <c r="H4" s="678"/>
      <c r="I4" s="678"/>
      <c r="J4" s="678"/>
      <c r="K4" s="678"/>
      <c r="L4" s="678"/>
      <c r="M4" s="678"/>
      <c r="N4" s="678"/>
      <c r="O4" s="678"/>
      <c r="P4" s="678"/>
      <c r="Q4" s="678"/>
      <c r="R4" s="679"/>
      <c r="S4" s="679"/>
      <c r="T4" s="678"/>
      <c r="U4" s="678"/>
      <c r="V4" s="678"/>
      <c r="W4" s="678"/>
      <c r="X4" s="678"/>
      <c r="Y4" s="678"/>
      <c r="Z4" s="678"/>
      <c r="AA4" s="678"/>
      <c r="AB4" s="678"/>
      <c r="AC4" s="678"/>
      <c r="AD4" s="678"/>
      <c r="AE4" s="678"/>
      <c r="AF4" s="635"/>
    </row>
    <row r="5" spans="1:32" ht="12.75">
      <c r="A5" s="634"/>
      <c r="B5" s="678"/>
      <c r="C5" s="681" t="s">
        <v>42</v>
      </c>
      <c r="D5" s="681"/>
      <c r="E5" s="678"/>
      <c r="F5" s="678"/>
      <c r="G5" s="678"/>
      <c r="H5" s="678"/>
      <c r="I5" s="678"/>
      <c r="J5" s="678"/>
      <c r="K5" s="678"/>
      <c r="L5" s="678"/>
      <c r="M5" s="678"/>
      <c r="N5" s="678"/>
      <c r="O5" s="678"/>
      <c r="P5" s="678"/>
      <c r="Q5" s="678"/>
      <c r="R5" s="679"/>
      <c r="S5" s="679"/>
      <c r="T5" s="678"/>
      <c r="U5" s="678"/>
      <c r="V5" s="678"/>
      <c r="W5" s="678"/>
      <c r="X5" s="678"/>
      <c r="Y5" s="678"/>
      <c r="Z5" s="678"/>
      <c r="AA5" s="678"/>
      <c r="AB5" s="678"/>
      <c r="AC5" s="678"/>
      <c r="AD5" s="678"/>
      <c r="AE5" s="678"/>
      <c r="AF5" s="635"/>
    </row>
    <row r="6" spans="1:32" ht="12.75">
      <c r="A6" s="634"/>
      <c r="B6" s="678"/>
      <c r="C6" s="678"/>
      <c r="D6" s="678"/>
      <c r="E6" s="678"/>
      <c r="F6" s="678"/>
      <c r="G6" s="678"/>
      <c r="H6" s="678"/>
      <c r="I6" s="678"/>
      <c r="J6" s="678"/>
      <c r="K6" s="678"/>
      <c r="L6" s="678"/>
      <c r="M6" s="678"/>
      <c r="N6" s="678"/>
      <c r="O6" s="678"/>
      <c r="P6" s="678"/>
      <c r="Q6" s="678"/>
      <c r="R6" s="679"/>
      <c r="S6" s="679"/>
      <c r="T6" s="678"/>
      <c r="U6" s="678"/>
      <c r="V6" s="678"/>
      <c r="W6" s="678"/>
      <c r="X6" s="678"/>
      <c r="Y6" s="678"/>
      <c r="Z6" s="678"/>
      <c r="AA6" s="678"/>
      <c r="AB6" s="678"/>
      <c r="AC6" s="678"/>
      <c r="AD6" s="678"/>
      <c r="AE6" s="678"/>
      <c r="AF6" s="635"/>
    </row>
    <row r="7" spans="1:32" ht="25.5">
      <c r="A7" s="634"/>
      <c r="B7" s="678"/>
      <c r="C7" s="628" t="s">
        <v>12</v>
      </c>
      <c r="D7" s="628" t="s">
        <v>48</v>
      </c>
      <c r="E7" s="628" t="s">
        <v>14</v>
      </c>
      <c r="F7" s="636" t="s">
        <v>144</v>
      </c>
      <c r="G7" s="636" t="s">
        <v>145</v>
      </c>
      <c r="H7" s="636" t="s">
        <v>146</v>
      </c>
      <c r="I7" s="678"/>
      <c r="J7" s="678"/>
      <c r="K7" s="678"/>
      <c r="L7" s="678"/>
      <c r="M7" s="678"/>
      <c r="N7" s="678"/>
      <c r="O7" s="678"/>
      <c r="P7" s="678"/>
      <c r="Q7" s="679"/>
      <c r="R7" s="679"/>
      <c r="S7" s="678"/>
      <c r="T7" s="678"/>
      <c r="U7" s="678"/>
      <c r="V7" s="678"/>
      <c r="W7" s="678"/>
      <c r="X7" s="678"/>
      <c r="Y7" s="678"/>
      <c r="Z7" s="678"/>
      <c r="AA7" s="678"/>
      <c r="AB7" s="678"/>
      <c r="AC7" s="678"/>
      <c r="AD7" s="678"/>
      <c r="AE7" s="678"/>
      <c r="AF7" s="635"/>
    </row>
    <row r="8" spans="1:32" ht="13.5" customHeight="1">
      <c r="A8" s="634"/>
      <c r="B8" s="678"/>
      <c r="C8" s="637"/>
      <c r="D8" s="637"/>
      <c r="E8" s="637"/>
      <c r="F8" s="637"/>
      <c r="G8" s="637"/>
      <c r="H8" s="637"/>
      <c r="I8" s="715" t="str">
        <f>IF(C8+D8+E8=0,"Capacité installée non saisie","")</f>
        <v>Capacité installée non saisie</v>
      </c>
      <c r="J8" s="678"/>
      <c r="K8" s="678"/>
      <c r="L8" s="678"/>
      <c r="M8" s="678"/>
      <c r="N8" s="678"/>
      <c r="O8" s="678"/>
      <c r="P8" s="678"/>
      <c r="Q8" s="679"/>
      <c r="R8" s="679"/>
      <c r="S8" s="678"/>
      <c r="T8" s="678"/>
      <c r="U8" s="678"/>
      <c r="V8" s="678"/>
      <c r="W8" s="678"/>
      <c r="X8" s="678"/>
      <c r="Y8" s="678"/>
      <c r="Z8" s="678"/>
      <c r="AA8" s="678"/>
      <c r="AB8" s="678"/>
      <c r="AC8" s="678"/>
      <c r="AD8" s="678"/>
      <c r="AE8" s="678"/>
      <c r="AF8" s="635"/>
    </row>
    <row r="9" spans="1:32" ht="12.75">
      <c r="A9" s="634"/>
      <c r="B9" s="678"/>
      <c r="C9" s="678"/>
      <c r="D9" s="678"/>
      <c r="E9" s="678"/>
      <c r="F9" s="678"/>
      <c r="G9" s="678"/>
      <c r="H9" s="678"/>
      <c r="I9" s="678"/>
      <c r="J9" s="678"/>
      <c r="K9" s="678"/>
      <c r="L9" s="678"/>
      <c r="M9" s="678"/>
      <c r="N9" s="678"/>
      <c r="O9" s="678"/>
      <c r="P9" s="678"/>
      <c r="Q9" s="678"/>
      <c r="R9" s="679"/>
      <c r="S9" s="679"/>
      <c r="T9" s="678"/>
      <c r="U9" s="678"/>
      <c r="V9" s="678"/>
      <c r="W9" s="678"/>
      <c r="X9" s="678"/>
      <c r="Y9" s="678"/>
      <c r="Z9" s="678"/>
      <c r="AA9" s="678"/>
      <c r="AB9" s="678"/>
      <c r="AC9" s="678"/>
      <c r="AD9" s="678"/>
      <c r="AE9" s="678"/>
      <c r="AF9" s="635"/>
    </row>
    <row r="10" spans="1:256" s="6" customFormat="1" ht="38.25" customHeight="1">
      <c r="A10" s="638"/>
      <c r="B10" s="859" t="s">
        <v>205</v>
      </c>
      <c r="C10" s="859"/>
      <c r="D10" s="859"/>
      <c r="E10" s="859"/>
      <c r="F10" s="859"/>
      <c r="G10" s="859"/>
      <c r="H10" s="859"/>
      <c r="I10" s="859"/>
      <c r="J10" s="859"/>
      <c r="K10" s="859"/>
      <c r="L10" s="859"/>
      <c r="M10" s="859"/>
      <c r="N10" s="859"/>
      <c r="O10" s="859"/>
      <c r="P10" s="859"/>
      <c r="Q10" s="859"/>
      <c r="R10" s="859"/>
      <c r="S10" s="859"/>
      <c r="T10" s="859"/>
      <c r="U10" s="859"/>
      <c r="V10" s="859"/>
      <c r="W10" s="859"/>
      <c r="X10" s="859"/>
      <c r="Y10" s="859"/>
      <c r="Z10" s="859"/>
      <c r="AA10" s="859"/>
      <c r="AB10" s="859"/>
      <c r="AC10" s="693"/>
      <c r="AD10" s="693"/>
      <c r="AE10" s="693"/>
      <c r="AF10" s="639"/>
      <c r="AG10" s="682"/>
      <c r="AH10" s="682"/>
      <c r="AI10" s="682"/>
      <c r="AJ10" s="682"/>
      <c r="AK10" s="682"/>
      <c r="AL10" s="682"/>
      <c r="AM10" s="682"/>
      <c r="AN10" s="682"/>
      <c r="AO10" s="682"/>
      <c r="AP10" s="682"/>
      <c r="AQ10" s="682"/>
      <c r="AR10" s="682"/>
      <c r="AS10" s="682"/>
      <c r="AT10" s="682"/>
      <c r="AU10" s="682"/>
      <c r="AV10" s="682"/>
      <c r="AW10" s="682"/>
      <c r="AX10" s="682"/>
      <c r="AY10" s="682"/>
      <c r="AZ10" s="682"/>
      <c r="BA10" s="682"/>
      <c r="BB10" s="682"/>
      <c r="BC10" s="682"/>
      <c r="BD10" s="682"/>
      <c r="BE10" s="682"/>
      <c r="BF10" s="682"/>
      <c r="BG10" s="682"/>
      <c r="BH10" s="682"/>
      <c r="BI10" s="682"/>
      <c r="BJ10" s="682"/>
      <c r="BK10" s="682"/>
      <c r="BL10" s="682"/>
      <c r="BM10" s="682"/>
      <c r="BN10" s="682"/>
      <c r="BO10" s="682"/>
      <c r="BP10" s="682"/>
      <c r="BQ10" s="682"/>
      <c r="BR10" s="682"/>
      <c r="BS10" s="682"/>
      <c r="BT10" s="682"/>
      <c r="BU10" s="682"/>
      <c r="BV10" s="682"/>
      <c r="BW10" s="682"/>
      <c r="BX10" s="682"/>
      <c r="BY10" s="682"/>
      <c r="BZ10" s="682"/>
      <c r="CA10" s="682"/>
      <c r="CB10" s="682"/>
      <c r="CC10" s="682"/>
      <c r="CD10" s="682"/>
      <c r="CE10" s="682"/>
      <c r="CF10" s="682"/>
      <c r="CG10" s="682"/>
      <c r="CH10" s="682"/>
      <c r="CI10" s="682"/>
      <c r="CJ10" s="682"/>
      <c r="CK10" s="682"/>
      <c r="CL10" s="682"/>
      <c r="CM10" s="682"/>
      <c r="CN10" s="682"/>
      <c r="CO10" s="682"/>
      <c r="CP10" s="682"/>
      <c r="CQ10" s="682"/>
      <c r="CR10" s="682"/>
      <c r="CS10" s="682"/>
      <c r="CT10" s="682"/>
      <c r="CU10" s="682"/>
      <c r="CV10" s="682"/>
      <c r="CW10" s="682"/>
      <c r="CX10" s="682"/>
      <c r="CY10" s="682"/>
      <c r="CZ10" s="682"/>
      <c r="DA10" s="682"/>
      <c r="DB10" s="682"/>
      <c r="DC10" s="682"/>
      <c r="DD10" s="682"/>
      <c r="DE10" s="682"/>
      <c r="DF10" s="682"/>
      <c r="DG10" s="682"/>
      <c r="DH10" s="682"/>
      <c r="DI10" s="682"/>
      <c r="DJ10" s="682"/>
      <c r="DK10" s="682"/>
      <c r="DL10" s="682"/>
      <c r="DM10" s="682"/>
      <c r="DN10" s="682"/>
      <c r="DO10" s="682"/>
      <c r="DP10" s="682"/>
      <c r="DQ10" s="682"/>
      <c r="DR10" s="682"/>
      <c r="DS10" s="682"/>
      <c r="DT10" s="682"/>
      <c r="DU10" s="682"/>
      <c r="DV10" s="682"/>
      <c r="DW10" s="682"/>
      <c r="DX10" s="682"/>
      <c r="DY10" s="682"/>
      <c r="DZ10" s="682"/>
      <c r="EA10" s="682"/>
      <c r="EB10" s="682"/>
      <c r="EC10" s="682"/>
      <c r="ED10" s="682"/>
      <c r="EE10" s="682"/>
      <c r="EF10" s="682"/>
      <c r="EG10" s="682"/>
      <c r="EH10" s="682"/>
      <c r="EI10" s="682"/>
      <c r="EJ10" s="682"/>
      <c r="EK10" s="682"/>
      <c r="EL10" s="682"/>
      <c r="EM10" s="682"/>
      <c r="EN10" s="682"/>
      <c r="EO10" s="682"/>
      <c r="EP10" s="682"/>
      <c r="EQ10" s="682"/>
      <c r="ER10" s="682"/>
      <c r="ES10" s="682"/>
      <c r="ET10" s="682"/>
      <c r="EU10" s="682"/>
      <c r="EV10" s="682"/>
      <c r="EW10" s="682"/>
      <c r="EX10" s="682"/>
      <c r="EY10" s="682"/>
      <c r="EZ10" s="682"/>
      <c r="FA10" s="682"/>
      <c r="FB10" s="682"/>
      <c r="FC10" s="682"/>
      <c r="FD10" s="682"/>
      <c r="FE10" s="682"/>
      <c r="FF10" s="682"/>
      <c r="FG10" s="682"/>
      <c r="FH10" s="682"/>
      <c r="FI10" s="682"/>
      <c r="FJ10" s="682"/>
      <c r="FK10" s="682"/>
      <c r="FL10" s="682"/>
      <c r="FM10" s="682"/>
      <c r="FN10" s="682"/>
      <c r="FO10" s="682"/>
      <c r="FP10" s="682"/>
      <c r="FQ10" s="682"/>
      <c r="FR10" s="682"/>
      <c r="FS10" s="682"/>
      <c r="FT10" s="682"/>
      <c r="FU10" s="682"/>
      <c r="FV10" s="682"/>
      <c r="FW10" s="682"/>
      <c r="FX10" s="682"/>
      <c r="FY10" s="682"/>
      <c r="FZ10" s="682"/>
      <c r="GA10" s="682"/>
      <c r="GB10" s="682"/>
      <c r="GC10" s="682"/>
      <c r="GD10" s="682"/>
      <c r="GE10" s="682"/>
      <c r="GF10" s="682"/>
      <c r="GG10" s="682"/>
      <c r="GH10" s="682"/>
      <c r="GI10" s="682"/>
      <c r="GJ10" s="682"/>
      <c r="GK10" s="682"/>
      <c r="GL10" s="682"/>
      <c r="GM10" s="682"/>
      <c r="GN10" s="682"/>
      <c r="GO10" s="682"/>
      <c r="GP10" s="682"/>
      <c r="GQ10" s="682"/>
      <c r="GR10" s="682"/>
      <c r="GS10" s="682"/>
      <c r="GT10" s="682"/>
      <c r="GU10" s="682"/>
      <c r="GV10" s="682"/>
      <c r="GW10" s="682"/>
      <c r="GX10" s="682"/>
      <c r="GY10" s="682"/>
      <c r="GZ10" s="682"/>
      <c r="HA10" s="682"/>
      <c r="HB10" s="682"/>
      <c r="HC10" s="682"/>
      <c r="HD10" s="682"/>
      <c r="HE10" s="682"/>
      <c r="HF10" s="682"/>
      <c r="HG10" s="682"/>
      <c r="HH10" s="682"/>
      <c r="HI10" s="682"/>
      <c r="HJ10" s="682"/>
      <c r="HK10" s="682"/>
      <c r="HL10" s="682"/>
      <c r="HM10" s="682"/>
      <c r="HN10" s="682"/>
      <c r="HO10" s="682"/>
      <c r="HP10" s="682"/>
      <c r="HQ10" s="682"/>
      <c r="HR10" s="682"/>
      <c r="HS10" s="682"/>
      <c r="HT10" s="682"/>
      <c r="HU10" s="682"/>
      <c r="HV10" s="682"/>
      <c r="HW10" s="682"/>
      <c r="HX10" s="682"/>
      <c r="HY10" s="682"/>
      <c r="HZ10" s="682"/>
      <c r="IA10" s="682"/>
      <c r="IB10" s="682"/>
      <c r="IC10" s="682"/>
      <c r="ID10" s="682"/>
      <c r="IE10" s="682"/>
      <c r="IF10" s="682"/>
      <c r="IG10" s="682"/>
      <c r="IH10" s="682"/>
      <c r="II10" s="682"/>
      <c r="IJ10" s="682"/>
      <c r="IK10" s="682"/>
      <c r="IL10" s="682"/>
      <c r="IM10" s="682"/>
      <c r="IN10" s="682"/>
      <c r="IO10" s="682"/>
      <c r="IP10" s="682"/>
      <c r="IQ10" s="682"/>
      <c r="IR10" s="682"/>
      <c r="IS10" s="682"/>
      <c r="IT10" s="682"/>
      <c r="IU10" s="682"/>
      <c r="IV10" s="682"/>
    </row>
    <row r="11" spans="1:256" s="1" customFormat="1" ht="12.75">
      <c r="A11" s="640"/>
      <c r="B11" s="683"/>
      <c r="C11" s="684"/>
      <c r="D11" s="684"/>
      <c r="E11" s="685"/>
      <c r="F11" s="685"/>
      <c r="G11" s="685"/>
      <c r="H11" s="685"/>
      <c r="I11" s="685"/>
      <c r="J11" s="685"/>
      <c r="K11" s="685"/>
      <c r="L11" s="685"/>
      <c r="M11" s="684"/>
      <c r="N11" s="684"/>
      <c r="O11" s="684"/>
      <c r="P11" s="684"/>
      <c r="Q11" s="685"/>
      <c r="R11" s="686"/>
      <c r="S11" s="686"/>
      <c r="T11" s="685"/>
      <c r="U11" s="685"/>
      <c r="V11" s="685"/>
      <c r="W11" s="685"/>
      <c r="X11" s="685"/>
      <c r="Y11" s="685"/>
      <c r="Z11" s="685"/>
      <c r="AA11" s="685"/>
      <c r="AB11" s="685"/>
      <c r="AC11" s="685"/>
      <c r="AD11" s="685"/>
      <c r="AE11" s="685"/>
      <c r="AF11" s="641"/>
      <c r="AG11" s="642"/>
      <c r="AH11" s="642"/>
      <c r="AI11" s="642"/>
      <c r="AJ11" s="642"/>
      <c r="AK11" s="642"/>
      <c r="AL11" s="642"/>
      <c r="AM11" s="642"/>
      <c r="AN11" s="642"/>
      <c r="AO11" s="642"/>
      <c r="AP11" s="642"/>
      <c r="AQ11" s="642"/>
      <c r="AR11" s="642"/>
      <c r="AS11" s="642"/>
      <c r="AT11" s="642"/>
      <c r="AU11" s="642"/>
      <c r="AV11" s="642"/>
      <c r="AW11" s="642"/>
      <c r="AX11" s="642"/>
      <c r="AY11" s="642"/>
      <c r="AZ11" s="642"/>
      <c r="BA11" s="642"/>
      <c r="BB11" s="642"/>
      <c r="BC11" s="642"/>
      <c r="BD11" s="642"/>
      <c r="BE11" s="642"/>
      <c r="BF11" s="642"/>
      <c r="BG11" s="642"/>
      <c r="BH11" s="642"/>
      <c r="BI11" s="642"/>
      <c r="BJ11" s="642"/>
      <c r="BK11" s="642"/>
      <c r="BL11" s="642"/>
      <c r="BM11" s="642"/>
      <c r="BN11" s="642"/>
      <c r="BO11" s="642"/>
      <c r="BP11" s="642"/>
      <c r="BQ11" s="642"/>
      <c r="BR11" s="642"/>
      <c r="BS11" s="642"/>
      <c r="BT11" s="642"/>
      <c r="BU11" s="642"/>
      <c r="BV11" s="642"/>
      <c r="BW11" s="642"/>
      <c r="BX11" s="642"/>
      <c r="BY11" s="642"/>
      <c r="BZ11" s="642"/>
      <c r="CA11" s="642"/>
      <c r="CB11" s="642"/>
      <c r="CC11" s="642"/>
      <c r="CD11" s="642"/>
      <c r="CE11" s="642"/>
      <c r="CF11" s="642"/>
      <c r="CG11" s="642"/>
      <c r="CH11" s="642"/>
      <c r="CI11" s="642"/>
      <c r="CJ11" s="642"/>
      <c r="CK11" s="642"/>
      <c r="CL11" s="642"/>
      <c r="CM11" s="642"/>
      <c r="CN11" s="642"/>
      <c r="CO11" s="642"/>
      <c r="CP11" s="642"/>
      <c r="CQ11" s="642"/>
      <c r="CR11" s="642"/>
      <c r="CS11" s="642"/>
      <c r="CT11" s="642"/>
      <c r="CU11" s="642"/>
      <c r="CV11" s="642"/>
      <c r="CW11" s="642"/>
      <c r="CX11" s="642"/>
      <c r="CY11" s="642"/>
      <c r="CZ11" s="642"/>
      <c r="DA11" s="642"/>
      <c r="DB11" s="642"/>
      <c r="DC11" s="642"/>
      <c r="DD11" s="642"/>
      <c r="DE11" s="642"/>
      <c r="DF11" s="642"/>
      <c r="DG11" s="642"/>
      <c r="DH11" s="642"/>
      <c r="DI11" s="642"/>
      <c r="DJ11" s="642"/>
      <c r="DK11" s="642"/>
      <c r="DL11" s="642"/>
      <c r="DM11" s="642"/>
      <c r="DN11" s="642"/>
      <c r="DO11" s="642"/>
      <c r="DP11" s="642"/>
      <c r="DQ11" s="642"/>
      <c r="DR11" s="642"/>
      <c r="DS11" s="642"/>
      <c r="DT11" s="642"/>
      <c r="DU11" s="642"/>
      <c r="DV11" s="642"/>
      <c r="DW11" s="642"/>
      <c r="DX11" s="642"/>
      <c r="DY11" s="642"/>
      <c r="DZ11" s="642"/>
      <c r="EA11" s="642"/>
      <c r="EB11" s="642"/>
      <c r="EC11" s="642"/>
      <c r="ED11" s="642"/>
      <c r="EE11" s="642"/>
      <c r="EF11" s="642"/>
      <c r="EG11" s="642"/>
      <c r="EH11" s="642"/>
      <c r="EI11" s="642"/>
      <c r="EJ11" s="642"/>
      <c r="EK11" s="642"/>
      <c r="EL11" s="642"/>
      <c r="EM11" s="642"/>
      <c r="EN11" s="642"/>
      <c r="EO11" s="642"/>
      <c r="EP11" s="642"/>
      <c r="EQ11" s="642"/>
      <c r="ER11" s="642"/>
      <c r="ES11" s="642"/>
      <c r="ET11" s="642"/>
      <c r="EU11" s="642"/>
      <c r="EV11" s="642"/>
      <c r="EW11" s="642"/>
      <c r="EX11" s="642"/>
      <c r="EY11" s="642"/>
      <c r="EZ11" s="642"/>
      <c r="FA11" s="642"/>
      <c r="FB11" s="642"/>
      <c r="FC11" s="642"/>
      <c r="FD11" s="642"/>
      <c r="FE11" s="642"/>
      <c r="FF11" s="642"/>
      <c r="FG11" s="642"/>
      <c r="FH11" s="642"/>
      <c r="FI11" s="642"/>
      <c r="FJ11" s="642"/>
      <c r="FK11" s="642"/>
      <c r="FL11" s="642"/>
      <c r="FM11" s="642"/>
      <c r="FN11" s="642"/>
      <c r="FO11" s="642"/>
      <c r="FP11" s="642"/>
      <c r="FQ11" s="642"/>
      <c r="FR11" s="642"/>
      <c r="FS11" s="642"/>
      <c r="FT11" s="642"/>
      <c r="FU11" s="642"/>
      <c r="FV11" s="642"/>
      <c r="FW11" s="642"/>
      <c r="FX11" s="642"/>
      <c r="FY11" s="642"/>
      <c r="FZ11" s="642"/>
      <c r="GA11" s="642"/>
      <c r="GB11" s="642"/>
      <c r="GC11" s="642"/>
      <c r="GD11" s="642"/>
      <c r="GE11" s="642"/>
      <c r="GF11" s="642"/>
      <c r="GG11" s="642"/>
      <c r="GH11" s="642"/>
      <c r="GI11" s="642"/>
      <c r="GJ11" s="642"/>
      <c r="GK11" s="642"/>
      <c r="GL11" s="642"/>
      <c r="GM11" s="642"/>
      <c r="GN11" s="642"/>
      <c r="GO11" s="642"/>
      <c r="GP11" s="642"/>
      <c r="GQ11" s="642"/>
      <c r="GR11" s="642"/>
      <c r="GS11" s="642"/>
      <c r="GT11" s="642"/>
      <c r="GU11" s="642"/>
      <c r="GV11" s="642"/>
      <c r="GW11" s="642"/>
      <c r="GX11" s="642"/>
      <c r="GY11" s="642"/>
      <c r="GZ11" s="642"/>
      <c r="HA11" s="642"/>
      <c r="HB11" s="642"/>
      <c r="HC11" s="642"/>
      <c r="HD11" s="642"/>
      <c r="HE11" s="642"/>
      <c r="HF11" s="642"/>
      <c r="HG11" s="642"/>
      <c r="HH11" s="642"/>
      <c r="HI11" s="642"/>
      <c r="HJ11" s="642"/>
      <c r="HK11" s="642"/>
      <c r="HL11" s="642"/>
      <c r="HM11" s="642"/>
      <c r="HN11" s="642"/>
      <c r="HO11" s="642"/>
      <c r="HP11" s="642"/>
      <c r="HQ11" s="642"/>
      <c r="HR11" s="642"/>
      <c r="HS11" s="642"/>
      <c r="HT11" s="642"/>
      <c r="HU11" s="642"/>
      <c r="HV11" s="642"/>
      <c r="HW11" s="642"/>
      <c r="HX11" s="642"/>
      <c r="HY11" s="642"/>
      <c r="HZ11" s="642"/>
      <c r="IA11" s="642"/>
      <c r="IB11" s="642"/>
      <c r="IC11" s="642"/>
      <c r="ID11" s="642"/>
      <c r="IE11" s="642"/>
      <c r="IF11" s="642"/>
      <c r="IG11" s="642"/>
      <c r="IH11" s="642"/>
      <c r="II11" s="642"/>
      <c r="IJ11" s="642"/>
      <c r="IK11" s="642"/>
      <c r="IL11" s="642"/>
      <c r="IM11" s="642"/>
      <c r="IN11" s="642"/>
      <c r="IO11" s="642"/>
      <c r="IP11" s="642"/>
      <c r="IQ11" s="642"/>
      <c r="IR11" s="642"/>
      <c r="IS11" s="642"/>
      <c r="IT11" s="642"/>
      <c r="IU11" s="642"/>
      <c r="IV11" s="642"/>
    </row>
    <row r="12" spans="1:256" s="1" customFormat="1" ht="39" thickBot="1">
      <c r="A12" s="640"/>
      <c r="B12" s="683"/>
      <c r="C12" s="721" t="str">
        <f>IF(C25=0,"Nb journées (prévisionnel) non saisi","")</f>
        <v>Nb journées (prévisionnel) non saisi</v>
      </c>
      <c r="D12" s="721" t="str">
        <f>IF(D25=0,"Nb personnes (prévisionnel) non saisi","")</f>
        <v>Nb personnes (prévisionnel) non saisi</v>
      </c>
      <c r="E12" s="685"/>
      <c r="F12" s="685"/>
      <c r="G12" s="685"/>
      <c r="H12" s="685"/>
      <c r="I12" s="685"/>
      <c r="J12" s="685"/>
      <c r="K12" s="685"/>
      <c r="L12" s="685"/>
      <c r="M12" s="684"/>
      <c r="N12" s="684"/>
      <c r="O12" s="684"/>
      <c r="P12" s="684"/>
      <c r="Q12" s="685"/>
      <c r="R12" s="721" t="str">
        <f>IF(R25=0,"Nb journées (réalisé) 
non saisi","")</f>
        <v>Nb journées (réalisé) 
non saisi</v>
      </c>
      <c r="S12" s="721" t="str">
        <f>IF(S25=0,"Nb personnes (réalisé) 
non saisi","")</f>
        <v>Nb personnes (réalisé) 
non saisi</v>
      </c>
      <c r="T12" s="685"/>
      <c r="U12" s="685"/>
      <c r="V12" s="685"/>
      <c r="W12" s="685"/>
      <c r="X12" s="685"/>
      <c r="Y12" s="685"/>
      <c r="Z12" s="685"/>
      <c r="AA12" s="685"/>
      <c r="AB12" s="685"/>
      <c r="AC12" s="685"/>
      <c r="AD12" s="685"/>
      <c r="AE12" s="685"/>
      <c r="AF12" s="641"/>
      <c r="AG12" s="642"/>
      <c r="AH12" s="642"/>
      <c r="AI12" s="642"/>
      <c r="AJ12" s="642"/>
      <c r="AK12" s="642"/>
      <c r="AL12" s="642"/>
      <c r="AM12" s="642"/>
      <c r="AN12" s="642"/>
      <c r="AO12" s="642"/>
      <c r="AP12" s="642"/>
      <c r="AQ12" s="642"/>
      <c r="AR12" s="642"/>
      <c r="AS12" s="642"/>
      <c r="AT12" s="642"/>
      <c r="AU12" s="642"/>
      <c r="AV12" s="642"/>
      <c r="AW12" s="642"/>
      <c r="AX12" s="642"/>
      <c r="AY12" s="642"/>
      <c r="AZ12" s="642"/>
      <c r="BA12" s="642"/>
      <c r="BB12" s="642"/>
      <c r="BC12" s="642"/>
      <c r="BD12" s="642"/>
      <c r="BE12" s="642"/>
      <c r="BF12" s="642"/>
      <c r="BG12" s="642"/>
      <c r="BH12" s="642"/>
      <c r="BI12" s="642"/>
      <c r="BJ12" s="642"/>
      <c r="BK12" s="642"/>
      <c r="BL12" s="642"/>
      <c r="BM12" s="642"/>
      <c r="BN12" s="642"/>
      <c r="BO12" s="642"/>
      <c r="BP12" s="642"/>
      <c r="BQ12" s="642"/>
      <c r="BR12" s="642"/>
      <c r="BS12" s="642"/>
      <c r="BT12" s="642"/>
      <c r="BU12" s="642"/>
      <c r="BV12" s="642"/>
      <c r="BW12" s="642"/>
      <c r="BX12" s="642"/>
      <c r="BY12" s="642"/>
      <c r="BZ12" s="642"/>
      <c r="CA12" s="642"/>
      <c r="CB12" s="642"/>
      <c r="CC12" s="642"/>
      <c r="CD12" s="642"/>
      <c r="CE12" s="642"/>
      <c r="CF12" s="642"/>
      <c r="CG12" s="642"/>
      <c r="CH12" s="642"/>
      <c r="CI12" s="642"/>
      <c r="CJ12" s="642"/>
      <c r="CK12" s="642"/>
      <c r="CL12" s="642"/>
      <c r="CM12" s="642"/>
      <c r="CN12" s="642"/>
      <c r="CO12" s="642"/>
      <c r="CP12" s="642"/>
      <c r="CQ12" s="642"/>
      <c r="CR12" s="642"/>
      <c r="CS12" s="642"/>
      <c r="CT12" s="642"/>
      <c r="CU12" s="642"/>
      <c r="CV12" s="642"/>
      <c r="CW12" s="642"/>
      <c r="CX12" s="642"/>
      <c r="CY12" s="642"/>
      <c r="CZ12" s="642"/>
      <c r="DA12" s="642"/>
      <c r="DB12" s="642"/>
      <c r="DC12" s="642"/>
      <c r="DD12" s="642"/>
      <c r="DE12" s="642"/>
      <c r="DF12" s="642"/>
      <c r="DG12" s="642"/>
      <c r="DH12" s="642"/>
      <c r="DI12" s="642"/>
      <c r="DJ12" s="642"/>
      <c r="DK12" s="642"/>
      <c r="DL12" s="642"/>
      <c r="DM12" s="642"/>
      <c r="DN12" s="642"/>
      <c r="DO12" s="642"/>
      <c r="DP12" s="642"/>
      <c r="DQ12" s="642"/>
      <c r="DR12" s="642"/>
      <c r="DS12" s="642"/>
      <c r="DT12" s="642"/>
      <c r="DU12" s="642"/>
      <c r="DV12" s="642"/>
      <c r="DW12" s="642"/>
      <c r="DX12" s="642"/>
      <c r="DY12" s="642"/>
      <c r="DZ12" s="642"/>
      <c r="EA12" s="642"/>
      <c r="EB12" s="642"/>
      <c r="EC12" s="642"/>
      <c r="ED12" s="642"/>
      <c r="EE12" s="642"/>
      <c r="EF12" s="642"/>
      <c r="EG12" s="642"/>
      <c r="EH12" s="642"/>
      <c r="EI12" s="642"/>
      <c r="EJ12" s="642"/>
      <c r="EK12" s="642"/>
      <c r="EL12" s="642"/>
      <c r="EM12" s="642"/>
      <c r="EN12" s="642"/>
      <c r="EO12" s="642"/>
      <c r="EP12" s="642"/>
      <c r="EQ12" s="642"/>
      <c r="ER12" s="642"/>
      <c r="ES12" s="642"/>
      <c r="ET12" s="642"/>
      <c r="EU12" s="642"/>
      <c r="EV12" s="642"/>
      <c r="EW12" s="642"/>
      <c r="EX12" s="642"/>
      <c r="EY12" s="642"/>
      <c r="EZ12" s="642"/>
      <c r="FA12" s="642"/>
      <c r="FB12" s="642"/>
      <c r="FC12" s="642"/>
      <c r="FD12" s="642"/>
      <c r="FE12" s="642"/>
      <c r="FF12" s="642"/>
      <c r="FG12" s="642"/>
      <c r="FH12" s="642"/>
      <c r="FI12" s="642"/>
      <c r="FJ12" s="642"/>
      <c r="FK12" s="642"/>
      <c r="FL12" s="642"/>
      <c r="FM12" s="642"/>
      <c r="FN12" s="642"/>
      <c r="FO12" s="642"/>
      <c r="FP12" s="642"/>
      <c r="FQ12" s="642"/>
      <c r="FR12" s="642"/>
      <c r="FS12" s="642"/>
      <c r="FT12" s="642"/>
      <c r="FU12" s="642"/>
      <c r="FV12" s="642"/>
      <c r="FW12" s="642"/>
      <c r="FX12" s="642"/>
      <c r="FY12" s="642"/>
      <c r="FZ12" s="642"/>
      <c r="GA12" s="642"/>
      <c r="GB12" s="642"/>
      <c r="GC12" s="642"/>
      <c r="GD12" s="642"/>
      <c r="GE12" s="642"/>
      <c r="GF12" s="642"/>
      <c r="GG12" s="642"/>
      <c r="GH12" s="642"/>
      <c r="GI12" s="642"/>
      <c r="GJ12" s="642"/>
      <c r="GK12" s="642"/>
      <c r="GL12" s="642"/>
      <c r="GM12" s="642"/>
      <c r="GN12" s="642"/>
      <c r="GO12" s="642"/>
      <c r="GP12" s="642"/>
      <c r="GQ12" s="642"/>
      <c r="GR12" s="642"/>
      <c r="GS12" s="642"/>
      <c r="GT12" s="642"/>
      <c r="GU12" s="642"/>
      <c r="GV12" s="642"/>
      <c r="GW12" s="642"/>
      <c r="GX12" s="642"/>
      <c r="GY12" s="642"/>
      <c r="GZ12" s="642"/>
      <c r="HA12" s="642"/>
      <c r="HB12" s="642"/>
      <c r="HC12" s="642"/>
      <c r="HD12" s="642"/>
      <c r="HE12" s="642"/>
      <c r="HF12" s="642"/>
      <c r="HG12" s="642"/>
      <c r="HH12" s="642"/>
      <c r="HI12" s="642"/>
      <c r="HJ12" s="642"/>
      <c r="HK12" s="642"/>
      <c r="HL12" s="642"/>
      <c r="HM12" s="642"/>
      <c r="HN12" s="642"/>
      <c r="HO12" s="642"/>
      <c r="HP12" s="642"/>
      <c r="HQ12" s="642"/>
      <c r="HR12" s="642"/>
      <c r="HS12" s="642"/>
      <c r="HT12" s="642"/>
      <c r="HU12" s="642"/>
      <c r="HV12" s="642"/>
      <c r="HW12" s="642"/>
      <c r="HX12" s="642"/>
      <c r="HY12" s="642"/>
      <c r="HZ12" s="642"/>
      <c r="IA12" s="642"/>
      <c r="IB12" s="642"/>
      <c r="IC12" s="642"/>
      <c r="ID12" s="642"/>
      <c r="IE12" s="642"/>
      <c r="IF12" s="642"/>
      <c r="IG12" s="642"/>
      <c r="IH12" s="642"/>
      <c r="II12" s="642"/>
      <c r="IJ12" s="642"/>
      <c r="IK12" s="642"/>
      <c r="IL12" s="642"/>
      <c r="IM12" s="642"/>
      <c r="IN12" s="642"/>
      <c r="IO12" s="642"/>
      <c r="IP12" s="642"/>
      <c r="IQ12" s="642"/>
      <c r="IR12" s="642"/>
      <c r="IS12" s="642"/>
      <c r="IT12" s="642"/>
      <c r="IU12" s="642"/>
      <c r="IV12" s="642"/>
    </row>
    <row r="13" spans="1:256" s="1" customFormat="1" ht="17.25" customHeight="1" thickBot="1">
      <c r="A13" s="640"/>
      <c r="B13" s="683"/>
      <c r="C13" s="860" t="str">
        <f>IF('Page de garde'!$D$4="","Activité prévisionnelle N actualisée au 31 janvier N","Activité prévisionnelle "&amp;'Page de garde'!$D$4&amp;" actualisée au 31 janvier "&amp;'Page de garde'!$D$4)</f>
        <v>Activité prévisionnelle N actualisée au 31 janvier N</v>
      </c>
      <c r="D13" s="861"/>
      <c r="E13" s="861"/>
      <c r="F13" s="861"/>
      <c r="G13" s="861"/>
      <c r="H13" s="861"/>
      <c r="I13" s="861"/>
      <c r="J13" s="861"/>
      <c r="K13" s="861"/>
      <c r="L13" s="861"/>
      <c r="M13" s="861"/>
      <c r="N13" s="861"/>
      <c r="O13" s="861"/>
      <c r="P13" s="862"/>
      <c r="Q13" s="685"/>
      <c r="R13" s="860" t="str">
        <f>IF('Page de garde'!$D$4="","Activité réalisée N","Activité réalisée "&amp;'Page de garde'!$D$4)</f>
        <v>Activité réalisée N</v>
      </c>
      <c r="S13" s="861"/>
      <c r="T13" s="861"/>
      <c r="U13" s="861"/>
      <c r="V13" s="861"/>
      <c r="W13" s="861"/>
      <c r="X13" s="861"/>
      <c r="Y13" s="861"/>
      <c r="Z13" s="861"/>
      <c r="AA13" s="861"/>
      <c r="AB13" s="861"/>
      <c r="AC13" s="861"/>
      <c r="AD13" s="861"/>
      <c r="AE13" s="862"/>
      <c r="AF13" s="641"/>
      <c r="AG13" s="642"/>
      <c r="AH13" s="642"/>
      <c r="AI13" s="642"/>
      <c r="AJ13" s="642"/>
      <c r="AK13" s="642"/>
      <c r="AL13" s="642"/>
      <c r="AM13" s="642"/>
      <c r="AN13" s="642"/>
      <c r="AO13" s="642"/>
      <c r="AP13" s="642"/>
      <c r="AQ13" s="642"/>
      <c r="AR13" s="642"/>
      <c r="AS13" s="642"/>
      <c r="AT13" s="642"/>
      <c r="AU13" s="642"/>
      <c r="AV13" s="642"/>
      <c r="AW13" s="642"/>
      <c r="AX13" s="642"/>
      <c r="AY13" s="642"/>
      <c r="AZ13" s="642"/>
      <c r="BA13" s="642"/>
      <c r="BB13" s="642"/>
      <c r="BC13" s="642"/>
      <c r="BD13" s="642"/>
      <c r="BE13" s="642"/>
      <c r="BF13" s="642"/>
      <c r="BG13" s="642"/>
      <c r="BH13" s="642"/>
      <c r="BI13" s="642"/>
      <c r="BJ13" s="642"/>
      <c r="BK13" s="642"/>
      <c r="BL13" s="642"/>
      <c r="BM13" s="642"/>
      <c r="BN13" s="642"/>
      <c r="BO13" s="642"/>
      <c r="BP13" s="642"/>
      <c r="BQ13" s="642"/>
      <c r="BR13" s="642"/>
      <c r="BS13" s="642"/>
      <c r="BT13" s="642"/>
      <c r="BU13" s="642"/>
      <c r="BV13" s="642"/>
      <c r="BW13" s="642"/>
      <c r="BX13" s="642"/>
      <c r="BY13" s="642"/>
      <c r="BZ13" s="642"/>
      <c r="CA13" s="642"/>
      <c r="CB13" s="642"/>
      <c r="CC13" s="642"/>
      <c r="CD13" s="642"/>
      <c r="CE13" s="642"/>
      <c r="CF13" s="642"/>
      <c r="CG13" s="642"/>
      <c r="CH13" s="642"/>
      <c r="CI13" s="642"/>
      <c r="CJ13" s="642"/>
      <c r="CK13" s="642"/>
      <c r="CL13" s="642"/>
      <c r="CM13" s="642"/>
      <c r="CN13" s="642"/>
      <c r="CO13" s="642"/>
      <c r="CP13" s="642"/>
      <c r="CQ13" s="642"/>
      <c r="CR13" s="642"/>
      <c r="CS13" s="642"/>
      <c r="CT13" s="642"/>
      <c r="CU13" s="642"/>
      <c r="CV13" s="642"/>
      <c r="CW13" s="642"/>
      <c r="CX13" s="642"/>
      <c r="CY13" s="642"/>
      <c r="CZ13" s="642"/>
      <c r="DA13" s="642"/>
      <c r="DB13" s="642"/>
      <c r="DC13" s="642"/>
      <c r="DD13" s="642"/>
      <c r="DE13" s="642"/>
      <c r="DF13" s="642"/>
      <c r="DG13" s="642"/>
      <c r="DH13" s="642"/>
      <c r="DI13" s="642"/>
      <c r="DJ13" s="642"/>
      <c r="DK13" s="642"/>
      <c r="DL13" s="642"/>
      <c r="DM13" s="642"/>
      <c r="DN13" s="642"/>
      <c r="DO13" s="642"/>
      <c r="DP13" s="642"/>
      <c r="DQ13" s="642"/>
      <c r="DR13" s="642"/>
      <c r="DS13" s="642"/>
      <c r="DT13" s="642"/>
      <c r="DU13" s="642"/>
      <c r="DV13" s="642"/>
      <c r="DW13" s="642"/>
      <c r="DX13" s="642"/>
      <c r="DY13" s="642"/>
      <c r="DZ13" s="642"/>
      <c r="EA13" s="642"/>
      <c r="EB13" s="642"/>
      <c r="EC13" s="642"/>
      <c r="ED13" s="642"/>
      <c r="EE13" s="642"/>
      <c r="EF13" s="642"/>
      <c r="EG13" s="642"/>
      <c r="EH13" s="642"/>
      <c r="EI13" s="642"/>
      <c r="EJ13" s="642"/>
      <c r="EK13" s="642"/>
      <c r="EL13" s="642"/>
      <c r="EM13" s="642"/>
      <c r="EN13" s="642"/>
      <c r="EO13" s="642"/>
      <c r="EP13" s="642"/>
      <c r="EQ13" s="642"/>
      <c r="ER13" s="642"/>
      <c r="ES13" s="642"/>
      <c r="ET13" s="642"/>
      <c r="EU13" s="642"/>
      <c r="EV13" s="642"/>
      <c r="EW13" s="642"/>
      <c r="EX13" s="642"/>
      <c r="EY13" s="642"/>
      <c r="EZ13" s="642"/>
      <c r="FA13" s="642"/>
      <c r="FB13" s="642"/>
      <c r="FC13" s="642"/>
      <c r="FD13" s="642"/>
      <c r="FE13" s="642"/>
      <c r="FF13" s="642"/>
      <c r="FG13" s="642"/>
      <c r="FH13" s="642"/>
      <c r="FI13" s="642"/>
      <c r="FJ13" s="642"/>
      <c r="FK13" s="642"/>
      <c r="FL13" s="642"/>
      <c r="FM13" s="642"/>
      <c r="FN13" s="642"/>
      <c r="FO13" s="642"/>
      <c r="FP13" s="642"/>
      <c r="FQ13" s="642"/>
      <c r="FR13" s="642"/>
      <c r="FS13" s="642"/>
      <c r="FT13" s="642"/>
      <c r="FU13" s="642"/>
      <c r="FV13" s="642"/>
      <c r="FW13" s="642"/>
      <c r="FX13" s="642"/>
      <c r="FY13" s="642"/>
      <c r="FZ13" s="642"/>
      <c r="GA13" s="642"/>
      <c r="GB13" s="642"/>
      <c r="GC13" s="642"/>
      <c r="GD13" s="642"/>
      <c r="GE13" s="642"/>
      <c r="GF13" s="642"/>
      <c r="GG13" s="642"/>
      <c r="GH13" s="642"/>
      <c r="GI13" s="642"/>
      <c r="GJ13" s="642"/>
      <c r="GK13" s="642"/>
      <c r="GL13" s="642"/>
      <c r="GM13" s="642"/>
      <c r="GN13" s="642"/>
      <c r="GO13" s="642"/>
      <c r="GP13" s="642"/>
      <c r="GQ13" s="642"/>
      <c r="GR13" s="642"/>
      <c r="GS13" s="642"/>
      <c r="GT13" s="642"/>
      <c r="GU13" s="642"/>
      <c r="GV13" s="642"/>
      <c r="GW13" s="642"/>
      <c r="GX13" s="642"/>
      <c r="GY13" s="642"/>
      <c r="GZ13" s="642"/>
      <c r="HA13" s="642"/>
      <c r="HB13" s="642"/>
      <c r="HC13" s="642"/>
      <c r="HD13" s="642"/>
      <c r="HE13" s="642"/>
      <c r="HF13" s="642"/>
      <c r="HG13" s="642"/>
      <c r="HH13" s="642"/>
      <c r="HI13" s="642"/>
      <c r="HJ13" s="642"/>
      <c r="HK13" s="642"/>
      <c r="HL13" s="642"/>
      <c r="HM13" s="642"/>
      <c r="HN13" s="642"/>
      <c r="HO13" s="642"/>
      <c r="HP13" s="642"/>
      <c r="HQ13" s="642"/>
      <c r="HR13" s="642"/>
      <c r="HS13" s="642"/>
      <c r="HT13" s="642"/>
      <c r="HU13" s="642"/>
      <c r="HV13" s="642"/>
      <c r="HW13" s="642"/>
      <c r="HX13" s="642"/>
      <c r="HY13" s="642"/>
      <c r="HZ13" s="642"/>
      <c r="IA13" s="642"/>
      <c r="IB13" s="642"/>
      <c r="IC13" s="642"/>
      <c r="ID13" s="642"/>
      <c r="IE13" s="642"/>
      <c r="IF13" s="642"/>
      <c r="IG13" s="642"/>
      <c r="IH13" s="642"/>
      <c r="II13" s="642"/>
      <c r="IJ13" s="642"/>
      <c r="IK13" s="642"/>
      <c r="IL13" s="642"/>
      <c r="IM13" s="642"/>
      <c r="IN13" s="642"/>
      <c r="IO13" s="642"/>
      <c r="IP13" s="642"/>
      <c r="IQ13" s="642"/>
      <c r="IR13" s="642"/>
      <c r="IS13" s="642"/>
      <c r="IT13" s="642"/>
      <c r="IU13" s="642"/>
      <c r="IV13" s="642"/>
    </row>
    <row r="14" spans="1:256" s="1" customFormat="1" ht="24.75" customHeight="1">
      <c r="A14" s="643"/>
      <c r="B14" s="867"/>
      <c r="C14" s="845" t="str">
        <f>IF('Page de garde'!$D$4="","TOTAL N","TOTAL "&amp;'Page de garde'!$D$4)</f>
        <v>TOTAL N</v>
      </c>
      <c r="D14" s="841"/>
      <c r="E14" s="854" t="s">
        <v>19</v>
      </c>
      <c r="F14" s="854"/>
      <c r="G14" s="856" t="s">
        <v>20</v>
      </c>
      <c r="H14" s="856"/>
      <c r="I14" s="856"/>
      <c r="J14" s="856"/>
      <c r="K14" s="854" t="s">
        <v>206</v>
      </c>
      <c r="L14" s="854"/>
      <c r="M14" s="854" t="s">
        <v>207</v>
      </c>
      <c r="N14" s="854"/>
      <c r="O14" s="854" t="s">
        <v>209</v>
      </c>
      <c r="P14" s="864"/>
      <c r="Q14" s="685"/>
      <c r="R14" s="845" t="str">
        <f>IF('Page de garde'!$D$4="","TOTAL N","TOTAL "&amp;'Page de garde'!$D$4)</f>
        <v>TOTAL N</v>
      </c>
      <c r="S14" s="841"/>
      <c r="T14" s="854" t="s">
        <v>19</v>
      </c>
      <c r="U14" s="854"/>
      <c r="V14" s="856" t="s">
        <v>20</v>
      </c>
      <c r="W14" s="856"/>
      <c r="X14" s="856"/>
      <c r="Y14" s="856"/>
      <c r="Z14" s="854" t="s">
        <v>206</v>
      </c>
      <c r="AA14" s="854"/>
      <c r="AB14" s="854" t="s">
        <v>207</v>
      </c>
      <c r="AC14" s="854"/>
      <c r="AD14" s="854" t="s">
        <v>209</v>
      </c>
      <c r="AE14" s="864"/>
      <c r="AF14" s="641"/>
      <c r="AG14" s="642"/>
      <c r="AH14" s="642"/>
      <c r="AI14" s="642"/>
      <c r="AJ14" s="642"/>
      <c r="AK14" s="642"/>
      <c r="AL14" s="642"/>
      <c r="AM14" s="642"/>
      <c r="AN14" s="642"/>
      <c r="AO14" s="642"/>
      <c r="AP14" s="642"/>
      <c r="AQ14" s="642"/>
      <c r="AR14" s="642"/>
      <c r="AS14" s="642"/>
      <c r="AT14" s="642"/>
      <c r="AU14" s="642"/>
      <c r="AV14" s="642"/>
      <c r="AW14" s="642"/>
      <c r="AX14" s="642"/>
      <c r="AY14" s="642"/>
      <c r="AZ14" s="642"/>
      <c r="BA14" s="642"/>
      <c r="BB14" s="642"/>
      <c r="BC14" s="642"/>
      <c r="BD14" s="642"/>
      <c r="BE14" s="642"/>
      <c r="BF14" s="642"/>
      <c r="BG14" s="642"/>
      <c r="BH14" s="642"/>
      <c r="BI14" s="642"/>
      <c r="BJ14" s="642"/>
      <c r="BK14" s="642"/>
      <c r="BL14" s="642"/>
      <c r="BM14" s="642"/>
      <c r="BN14" s="642"/>
      <c r="BO14" s="642"/>
      <c r="BP14" s="642"/>
      <c r="BQ14" s="642"/>
      <c r="BR14" s="642"/>
      <c r="BS14" s="642"/>
      <c r="BT14" s="642"/>
      <c r="BU14" s="642"/>
      <c r="BV14" s="642"/>
      <c r="BW14" s="642"/>
      <c r="BX14" s="642"/>
      <c r="BY14" s="642"/>
      <c r="BZ14" s="642"/>
      <c r="CA14" s="642"/>
      <c r="CB14" s="642"/>
      <c r="CC14" s="642"/>
      <c r="CD14" s="642"/>
      <c r="CE14" s="642"/>
      <c r="CF14" s="642"/>
      <c r="CG14" s="642"/>
      <c r="CH14" s="642"/>
      <c r="CI14" s="642"/>
      <c r="CJ14" s="642"/>
      <c r="CK14" s="642"/>
      <c r="CL14" s="642"/>
      <c r="CM14" s="642"/>
      <c r="CN14" s="642"/>
      <c r="CO14" s="642"/>
      <c r="CP14" s="642"/>
      <c r="CQ14" s="642"/>
      <c r="CR14" s="642"/>
      <c r="CS14" s="642"/>
      <c r="CT14" s="642"/>
      <c r="CU14" s="642"/>
      <c r="CV14" s="642"/>
      <c r="CW14" s="642"/>
      <c r="CX14" s="642"/>
      <c r="CY14" s="642"/>
      <c r="CZ14" s="642"/>
      <c r="DA14" s="642"/>
      <c r="DB14" s="642"/>
      <c r="DC14" s="642"/>
      <c r="DD14" s="642"/>
      <c r="DE14" s="642"/>
      <c r="DF14" s="642"/>
      <c r="DG14" s="642"/>
      <c r="DH14" s="642"/>
      <c r="DI14" s="642"/>
      <c r="DJ14" s="642"/>
      <c r="DK14" s="642"/>
      <c r="DL14" s="642"/>
      <c r="DM14" s="642"/>
      <c r="DN14" s="642"/>
      <c r="DO14" s="642"/>
      <c r="DP14" s="642"/>
      <c r="DQ14" s="642"/>
      <c r="DR14" s="642"/>
      <c r="DS14" s="642"/>
      <c r="DT14" s="642"/>
      <c r="DU14" s="642"/>
      <c r="DV14" s="642"/>
      <c r="DW14" s="642"/>
      <c r="DX14" s="642"/>
      <c r="DY14" s="642"/>
      <c r="DZ14" s="642"/>
      <c r="EA14" s="642"/>
      <c r="EB14" s="642"/>
      <c r="EC14" s="642"/>
      <c r="ED14" s="642"/>
      <c r="EE14" s="642"/>
      <c r="EF14" s="642"/>
      <c r="EG14" s="642"/>
      <c r="EH14" s="642"/>
      <c r="EI14" s="642"/>
      <c r="EJ14" s="642"/>
      <c r="EK14" s="642"/>
      <c r="EL14" s="642"/>
      <c r="EM14" s="642"/>
      <c r="EN14" s="642"/>
      <c r="EO14" s="642"/>
      <c r="EP14" s="642"/>
      <c r="EQ14" s="642"/>
      <c r="ER14" s="642"/>
      <c r="ES14" s="642"/>
      <c r="ET14" s="642"/>
      <c r="EU14" s="642"/>
      <c r="EV14" s="642"/>
      <c r="EW14" s="642"/>
      <c r="EX14" s="642"/>
      <c r="EY14" s="642"/>
      <c r="EZ14" s="642"/>
      <c r="FA14" s="642"/>
      <c r="FB14" s="642"/>
      <c r="FC14" s="642"/>
      <c r="FD14" s="642"/>
      <c r="FE14" s="642"/>
      <c r="FF14" s="642"/>
      <c r="FG14" s="642"/>
      <c r="FH14" s="642"/>
      <c r="FI14" s="642"/>
      <c r="FJ14" s="642"/>
      <c r="FK14" s="642"/>
      <c r="FL14" s="642"/>
      <c r="FM14" s="642"/>
      <c r="FN14" s="642"/>
      <c r="FO14" s="642"/>
      <c r="FP14" s="642"/>
      <c r="FQ14" s="642"/>
      <c r="FR14" s="642"/>
      <c r="FS14" s="642"/>
      <c r="FT14" s="642"/>
      <c r="FU14" s="642"/>
      <c r="FV14" s="642"/>
      <c r="FW14" s="642"/>
      <c r="FX14" s="642"/>
      <c r="FY14" s="642"/>
      <c r="FZ14" s="642"/>
      <c r="GA14" s="642"/>
      <c r="GB14" s="642"/>
      <c r="GC14" s="642"/>
      <c r="GD14" s="642"/>
      <c r="GE14" s="642"/>
      <c r="GF14" s="642"/>
      <c r="GG14" s="642"/>
      <c r="GH14" s="642"/>
      <c r="GI14" s="642"/>
      <c r="GJ14" s="642"/>
      <c r="GK14" s="642"/>
      <c r="GL14" s="642"/>
      <c r="GM14" s="642"/>
      <c r="GN14" s="642"/>
      <c r="GO14" s="642"/>
      <c r="GP14" s="642"/>
      <c r="GQ14" s="642"/>
      <c r="GR14" s="642"/>
      <c r="GS14" s="642"/>
      <c r="GT14" s="642"/>
      <c r="GU14" s="642"/>
      <c r="GV14" s="642"/>
      <c r="GW14" s="642"/>
      <c r="GX14" s="642"/>
      <c r="GY14" s="642"/>
      <c r="GZ14" s="642"/>
      <c r="HA14" s="642"/>
      <c r="HB14" s="642"/>
      <c r="HC14" s="642"/>
      <c r="HD14" s="642"/>
      <c r="HE14" s="642"/>
      <c r="HF14" s="642"/>
      <c r="HG14" s="642"/>
      <c r="HH14" s="642"/>
      <c r="HI14" s="642"/>
      <c r="HJ14" s="642"/>
      <c r="HK14" s="642"/>
      <c r="HL14" s="642"/>
      <c r="HM14" s="642"/>
      <c r="HN14" s="642"/>
      <c r="HO14" s="642"/>
      <c r="HP14" s="642"/>
      <c r="HQ14" s="642"/>
      <c r="HR14" s="642"/>
      <c r="HS14" s="642"/>
      <c r="HT14" s="642"/>
      <c r="HU14" s="642"/>
      <c r="HV14" s="642"/>
      <c r="HW14" s="642"/>
      <c r="HX14" s="642"/>
      <c r="HY14" s="642"/>
      <c r="HZ14" s="642"/>
      <c r="IA14" s="642"/>
      <c r="IB14" s="642"/>
      <c r="IC14" s="642"/>
      <c r="ID14" s="642"/>
      <c r="IE14" s="642"/>
      <c r="IF14" s="642"/>
      <c r="IG14" s="642"/>
      <c r="IH14" s="642"/>
      <c r="II14" s="642"/>
      <c r="IJ14" s="642"/>
      <c r="IK14" s="642"/>
      <c r="IL14" s="642"/>
      <c r="IM14" s="642"/>
      <c r="IN14" s="642"/>
      <c r="IO14" s="642"/>
      <c r="IP14" s="642"/>
      <c r="IQ14" s="642"/>
      <c r="IR14" s="642"/>
      <c r="IS14" s="642"/>
      <c r="IT14" s="642"/>
      <c r="IU14" s="642"/>
      <c r="IV14" s="642"/>
    </row>
    <row r="15" spans="1:32" ht="45" customHeight="1">
      <c r="A15" s="643"/>
      <c r="B15" s="867"/>
      <c r="C15" s="847"/>
      <c r="D15" s="851"/>
      <c r="E15" s="855"/>
      <c r="F15" s="855"/>
      <c r="G15" s="857" t="s">
        <v>208</v>
      </c>
      <c r="H15" s="857"/>
      <c r="I15" s="857" t="s">
        <v>210</v>
      </c>
      <c r="J15" s="857"/>
      <c r="K15" s="855"/>
      <c r="L15" s="855"/>
      <c r="M15" s="855"/>
      <c r="N15" s="855"/>
      <c r="O15" s="855"/>
      <c r="P15" s="865"/>
      <c r="Q15" s="678"/>
      <c r="R15" s="847"/>
      <c r="S15" s="851"/>
      <c r="T15" s="855"/>
      <c r="U15" s="855"/>
      <c r="V15" s="857" t="s">
        <v>208</v>
      </c>
      <c r="W15" s="857"/>
      <c r="X15" s="857" t="s">
        <v>210</v>
      </c>
      <c r="Y15" s="857"/>
      <c r="Z15" s="855"/>
      <c r="AA15" s="855"/>
      <c r="AB15" s="855"/>
      <c r="AC15" s="855"/>
      <c r="AD15" s="855"/>
      <c r="AE15" s="865"/>
      <c r="AF15" s="641"/>
    </row>
    <row r="16" spans="1:32" ht="45" customHeight="1" thickBot="1">
      <c r="A16" s="643"/>
      <c r="B16" s="687"/>
      <c r="C16" s="675" t="s">
        <v>264</v>
      </c>
      <c r="D16" s="676" t="s">
        <v>265</v>
      </c>
      <c r="E16" s="676" t="s">
        <v>264</v>
      </c>
      <c r="F16" s="676" t="s">
        <v>265</v>
      </c>
      <c r="G16" s="676" t="s">
        <v>264</v>
      </c>
      <c r="H16" s="676" t="s">
        <v>265</v>
      </c>
      <c r="I16" s="676" t="s">
        <v>264</v>
      </c>
      <c r="J16" s="676" t="s">
        <v>265</v>
      </c>
      <c r="K16" s="676" t="s">
        <v>264</v>
      </c>
      <c r="L16" s="676" t="s">
        <v>265</v>
      </c>
      <c r="M16" s="676" t="s">
        <v>264</v>
      </c>
      <c r="N16" s="676" t="s">
        <v>265</v>
      </c>
      <c r="O16" s="676" t="s">
        <v>264</v>
      </c>
      <c r="P16" s="674" t="s">
        <v>265</v>
      </c>
      <c r="Q16" s="678"/>
      <c r="R16" s="675" t="s">
        <v>264</v>
      </c>
      <c r="S16" s="676" t="s">
        <v>265</v>
      </c>
      <c r="T16" s="676" t="s">
        <v>264</v>
      </c>
      <c r="U16" s="676" t="s">
        <v>265</v>
      </c>
      <c r="V16" s="676" t="s">
        <v>264</v>
      </c>
      <c r="W16" s="676" t="s">
        <v>265</v>
      </c>
      <c r="X16" s="676" t="s">
        <v>264</v>
      </c>
      <c r="Y16" s="676" t="s">
        <v>265</v>
      </c>
      <c r="Z16" s="676" t="s">
        <v>264</v>
      </c>
      <c r="AA16" s="676" t="s">
        <v>265</v>
      </c>
      <c r="AB16" s="676" t="s">
        <v>264</v>
      </c>
      <c r="AC16" s="676" t="s">
        <v>265</v>
      </c>
      <c r="AD16" s="676" t="s">
        <v>264</v>
      </c>
      <c r="AE16" s="674" t="s">
        <v>265</v>
      </c>
      <c r="AF16" s="641"/>
    </row>
    <row r="17" spans="1:32" ht="29.25" customHeight="1" thickBot="1">
      <c r="A17" s="644"/>
      <c r="B17" s="694" t="s">
        <v>267</v>
      </c>
      <c r="C17" s="863" t="s">
        <v>212</v>
      </c>
      <c r="D17" s="863"/>
      <c r="E17" s="866" t="s">
        <v>5</v>
      </c>
      <c r="F17" s="866"/>
      <c r="G17" s="866" t="s">
        <v>6</v>
      </c>
      <c r="H17" s="866"/>
      <c r="I17" s="695"/>
      <c r="J17" s="695"/>
      <c r="K17" s="866" t="s">
        <v>7</v>
      </c>
      <c r="L17" s="866"/>
      <c r="M17" s="866" t="s">
        <v>21</v>
      </c>
      <c r="N17" s="866"/>
      <c r="O17" s="866" t="s">
        <v>22</v>
      </c>
      <c r="P17" s="866"/>
      <c r="Q17" s="678"/>
      <c r="R17" s="863" t="s">
        <v>261</v>
      </c>
      <c r="S17" s="863"/>
      <c r="T17" s="866" t="s">
        <v>8</v>
      </c>
      <c r="U17" s="866"/>
      <c r="V17" s="866" t="s">
        <v>9</v>
      </c>
      <c r="W17" s="866"/>
      <c r="X17" s="695"/>
      <c r="Y17" s="695"/>
      <c r="Z17" s="866" t="s">
        <v>10</v>
      </c>
      <c r="AA17" s="866"/>
      <c r="AB17" s="866" t="s">
        <v>262</v>
      </c>
      <c r="AC17" s="866"/>
      <c r="AD17" s="866" t="s">
        <v>257</v>
      </c>
      <c r="AE17" s="866"/>
      <c r="AF17" s="641"/>
    </row>
    <row r="18" spans="1:32" ht="13.5" customHeight="1">
      <c r="A18" s="640"/>
      <c r="B18" s="645" t="s">
        <v>12</v>
      </c>
      <c r="C18" s="367">
        <f aca="true" t="shared" si="0" ref="C18:D23">SUM(E18,G18,K18,M18,O18)</f>
        <v>0</v>
      </c>
      <c r="D18" s="367">
        <f t="shared" si="0"/>
        <v>0</v>
      </c>
      <c r="E18" s="646"/>
      <c r="F18" s="646"/>
      <c r="G18" s="646"/>
      <c r="H18" s="647"/>
      <c r="I18" s="647"/>
      <c r="J18" s="647"/>
      <c r="K18" s="647"/>
      <c r="L18" s="647"/>
      <c r="M18" s="646"/>
      <c r="N18" s="647"/>
      <c r="O18" s="646"/>
      <c r="P18" s="671"/>
      <c r="Q18" s="678"/>
      <c r="R18" s="370">
        <f aca="true" t="shared" si="1" ref="R18:S23">SUM(T18,V18,Z18,AB18,AD18)</f>
        <v>0</v>
      </c>
      <c r="S18" s="367">
        <f t="shared" si="1"/>
        <v>0</v>
      </c>
      <c r="T18" s="646"/>
      <c r="U18" s="646"/>
      <c r="V18" s="646"/>
      <c r="W18" s="647"/>
      <c r="X18" s="647"/>
      <c r="Y18" s="647"/>
      <c r="Z18" s="647"/>
      <c r="AA18" s="647"/>
      <c r="AB18" s="646"/>
      <c r="AC18" s="647"/>
      <c r="AD18" s="647"/>
      <c r="AE18" s="648"/>
      <c r="AF18" s="641"/>
    </row>
    <row r="19" spans="1:32" ht="13.5" customHeight="1">
      <c r="A19" s="640"/>
      <c r="B19" s="649" t="s">
        <v>13</v>
      </c>
      <c r="C19" s="368">
        <f t="shared" si="0"/>
        <v>0</v>
      </c>
      <c r="D19" s="368">
        <f t="shared" si="0"/>
        <v>0</v>
      </c>
      <c r="E19" s="650"/>
      <c r="F19" s="650"/>
      <c r="G19" s="650"/>
      <c r="H19" s="651"/>
      <c r="I19" s="651"/>
      <c r="J19" s="651"/>
      <c r="K19" s="651"/>
      <c r="L19" s="651"/>
      <c r="M19" s="650"/>
      <c r="N19" s="651"/>
      <c r="O19" s="650"/>
      <c r="P19" s="672"/>
      <c r="Q19" s="678"/>
      <c r="R19" s="653">
        <f t="shared" si="1"/>
        <v>0</v>
      </c>
      <c r="S19" s="368">
        <f t="shared" si="1"/>
        <v>0</v>
      </c>
      <c r="T19" s="650"/>
      <c r="U19" s="650"/>
      <c r="V19" s="650"/>
      <c r="W19" s="651"/>
      <c r="X19" s="651"/>
      <c r="Y19" s="651"/>
      <c r="Z19" s="651"/>
      <c r="AA19" s="651"/>
      <c r="AB19" s="650"/>
      <c r="AC19" s="651"/>
      <c r="AD19" s="651"/>
      <c r="AE19" s="652"/>
      <c r="AF19" s="641"/>
    </row>
    <row r="20" spans="1:32" ht="13.5" customHeight="1">
      <c r="A20" s="640"/>
      <c r="B20" s="649" t="s">
        <v>14</v>
      </c>
      <c r="C20" s="368">
        <f t="shared" si="0"/>
        <v>0</v>
      </c>
      <c r="D20" s="368">
        <f t="shared" si="0"/>
        <v>0</v>
      </c>
      <c r="E20" s="650"/>
      <c r="F20" s="650"/>
      <c r="G20" s="650"/>
      <c r="H20" s="651"/>
      <c r="I20" s="651"/>
      <c r="J20" s="651"/>
      <c r="K20" s="651"/>
      <c r="L20" s="651"/>
      <c r="M20" s="650"/>
      <c r="N20" s="651"/>
      <c r="O20" s="650"/>
      <c r="P20" s="672"/>
      <c r="Q20" s="678"/>
      <c r="R20" s="653">
        <f t="shared" si="1"/>
        <v>0</v>
      </c>
      <c r="S20" s="368">
        <f t="shared" si="1"/>
        <v>0</v>
      </c>
      <c r="T20" s="650"/>
      <c r="U20" s="650"/>
      <c r="V20" s="650"/>
      <c r="W20" s="651"/>
      <c r="X20" s="651"/>
      <c r="Y20" s="651"/>
      <c r="Z20" s="651"/>
      <c r="AA20" s="651"/>
      <c r="AB20" s="650"/>
      <c r="AC20" s="651"/>
      <c r="AD20" s="651"/>
      <c r="AE20" s="652"/>
      <c r="AF20" s="641"/>
    </row>
    <row r="21" spans="1:32" ht="13.5" customHeight="1">
      <c r="A21" s="640"/>
      <c r="B21" s="653" t="str">
        <f>+F7</f>
        <v>Autre 1 
(à préciser)</v>
      </c>
      <c r="C21" s="368">
        <f t="shared" si="0"/>
        <v>0</v>
      </c>
      <c r="D21" s="368">
        <f t="shared" si="0"/>
        <v>0</v>
      </c>
      <c r="E21" s="650"/>
      <c r="F21" s="650"/>
      <c r="G21" s="650"/>
      <c r="H21" s="651"/>
      <c r="I21" s="651"/>
      <c r="J21" s="651"/>
      <c r="K21" s="651"/>
      <c r="L21" s="651"/>
      <c r="M21" s="650"/>
      <c r="N21" s="651"/>
      <c r="O21" s="650"/>
      <c r="P21" s="672"/>
      <c r="Q21" s="678"/>
      <c r="R21" s="653">
        <f t="shared" si="1"/>
        <v>0</v>
      </c>
      <c r="S21" s="368">
        <f t="shared" si="1"/>
        <v>0</v>
      </c>
      <c r="T21" s="650"/>
      <c r="U21" s="650"/>
      <c r="V21" s="650"/>
      <c r="W21" s="651"/>
      <c r="X21" s="651"/>
      <c r="Y21" s="651"/>
      <c r="Z21" s="651"/>
      <c r="AA21" s="651"/>
      <c r="AB21" s="650"/>
      <c r="AC21" s="651"/>
      <c r="AD21" s="651"/>
      <c r="AE21" s="652"/>
      <c r="AF21" s="641"/>
    </row>
    <row r="22" spans="1:32" ht="13.5" customHeight="1">
      <c r="A22" s="640"/>
      <c r="B22" s="653" t="str">
        <f>+G7</f>
        <v>Autre 2
 (à préciser)</v>
      </c>
      <c r="C22" s="368">
        <f t="shared" si="0"/>
        <v>0</v>
      </c>
      <c r="D22" s="368">
        <f t="shared" si="0"/>
        <v>0</v>
      </c>
      <c r="E22" s="650"/>
      <c r="F22" s="650"/>
      <c r="G22" s="650"/>
      <c r="H22" s="651"/>
      <c r="I22" s="651"/>
      <c r="J22" s="651"/>
      <c r="K22" s="651"/>
      <c r="L22" s="651"/>
      <c r="M22" s="650"/>
      <c r="N22" s="651"/>
      <c r="O22" s="650"/>
      <c r="P22" s="672"/>
      <c r="Q22" s="678"/>
      <c r="R22" s="653">
        <f t="shared" si="1"/>
        <v>0</v>
      </c>
      <c r="S22" s="368">
        <f t="shared" si="1"/>
        <v>0</v>
      </c>
      <c r="T22" s="650"/>
      <c r="U22" s="650"/>
      <c r="V22" s="650"/>
      <c r="W22" s="651"/>
      <c r="X22" s="651"/>
      <c r="Y22" s="651"/>
      <c r="Z22" s="651"/>
      <c r="AA22" s="651"/>
      <c r="AB22" s="650"/>
      <c r="AC22" s="651"/>
      <c r="AD22" s="651"/>
      <c r="AE22" s="652"/>
      <c r="AF22" s="641"/>
    </row>
    <row r="23" spans="1:32" ht="13.5" customHeight="1" thickBot="1">
      <c r="A23" s="644"/>
      <c r="B23" s="654" t="str">
        <f>+H7</f>
        <v>Autre 3
 (à préciser)</v>
      </c>
      <c r="C23" s="369">
        <f t="shared" si="0"/>
        <v>0</v>
      </c>
      <c r="D23" s="369">
        <f t="shared" si="0"/>
        <v>0</v>
      </c>
      <c r="E23" s="655"/>
      <c r="F23" s="655"/>
      <c r="G23" s="655"/>
      <c r="H23" s="656"/>
      <c r="I23" s="656"/>
      <c r="J23" s="656"/>
      <c r="K23" s="656"/>
      <c r="L23" s="656"/>
      <c r="M23" s="655"/>
      <c r="N23" s="656"/>
      <c r="O23" s="655"/>
      <c r="P23" s="673"/>
      <c r="Q23" s="678"/>
      <c r="R23" s="654">
        <f t="shared" si="1"/>
        <v>0</v>
      </c>
      <c r="S23" s="369">
        <f t="shared" si="1"/>
        <v>0</v>
      </c>
      <c r="T23" s="658"/>
      <c r="U23" s="658"/>
      <c r="V23" s="658"/>
      <c r="W23" s="659"/>
      <c r="X23" s="659"/>
      <c r="Y23" s="659"/>
      <c r="Z23" s="659"/>
      <c r="AA23" s="659"/>
      <c r="AB23" s="655"/>
      <c r="AC23" s="656"/>
      <c r="AD23" s="656"/>
      <c r="AE23" s="657"/>
      <c r="AF23" s="641"/>
    </row>
    <row r="24" spans="1:32" ht="13.5" thickBot="1">
      <c r="A24" s="644"/>
      <c r="B24" s="688"/>
      <c r="C24" s="689"/>
      <c r="D24" s="689"/>
      <c r="E24" s="690"/>
      <c r="F24" s="690"/>
      <c r="G24" s="690"/>
      <c r="H24" s="690"/>
      <c r="I24" s="690"/>
      <c r="J24" s="690"/>
      <c r="K24" s="690"/>
      <c r="L24" s="690"/>
      <c r="M24" s="690"/>
      <c r="N24" s="690"/>
      <c r="O24" s="684"/>
      <c r="P24" s="684"/>
      <c r="Q24" s="678"/>
      <c r="R24" s="689"/>
      <c r="S24" s="689"/>
      <c r="T24" s="690"/>
      <c r="U24" s="690"/>
      <c r="V24" s="690"/>
      <c r="W24" s="690"/>
      <c r="X24" s="690"/>
      <c r="Y24" s="690"/>
      <c r="Z24" s="690"/>
      <c r="AA24" s="690"/>
      <c r="AB24" s="690"/>
      <c r="AC24" s="690"/>
      <c r="AD24" s="685"/>
      <c r="AE24" s="685"/>
      <c r="AF24" s="641"/>
    </row>
    <row r="25" spans="1:32" ht="13.5" thickBot="1">
      <c r="A25" s="644"/>
      <c r="B25" s="660" t="s">
        <v>268</v>
      </c>
      <c r="C25" s="661">
        <f aca="true" t="shared" si="2" ref="C25:P25">SUM(C18:C23)</f>
        <v>0</v>
      </c>
      <c r="D25" s="661">
        <f t="shared" si="2"/>
        <v>0</v>
      </c>
      <c r="E25" s="661">
        <f t="shared" si="2"/>
        <v>0</v>
      </c>
      <c r="F25" s="661">
        <f>SUM(F18:F23)</f>
        <v>0</v>
      </c>
      <c r="G25" s="661">
        <f t="shared" si="2"/>
        <v>0</v>
      </c>
      <c r="H25" s="661">
        <f t="shared" si="2"/>
        <v>0</v>
      </c>
      <c r="I25" s="662">
        <f t="shared" si="2"/>
        <v>0</v>
      </c>
      <c r="J25" s="661">
        <f>SUM(J18:J23)</f>
        <v>0</v>
      </c>
      <c r="K25" s="662">
        <f t="shared" si="2"/>
        <v>0</v>
      </c>
      <c r="L25" s="661">
        <f t="shared" si="2"/>
        <v>0</v>
      </c>
      <c r="M25" s="662">
        <f t="shared" si="2"/>
        <v>0</v>
      </c>
      <c r="N25" s="661">
        <f t="shared" si="2"/>
        <v>0</v>
      </c>
      <c r="O25" s="661">
        <f t="shared" si="2"/>
        <v>0</v>
      </c>
      <c r="P25" s="663">
        <f t="shared" si="2"/>
        <v>0</v>
      </c>
      <c r="Q25" s="678"/>
      <c r="R25" s="664">
        <f aca="true" t="shared" si="3" ref="R25:AD25">SUM(R18:R23)</f>
        <v>0</v>
      </c>
      <c r="S25" s="664">
        <f t="shared" si="3"/>
        <v>0</v>
      </c>
      <c r="T25" s="661">
        <f t="shared" si="3"/>
        <v>0</v>
      </c>
      <c r="U25" s="661">
        <f>SUM(U18:U23)</f>
        <v>0</v>
      </c>
      <c r="V25" s="661">
        <f t="shared" si="3"/>
        <v>0</v>
      </c>
      <c r="W25" s="661">
        <f t="shared" si="3"/>
        <v>0</v>
      </c>
      <c r="X25" s="662">
        <f t="shared" si="3"/>
        <v>0</v>
      </c>
      <c r="Y25" s="661">
        <f t="shared" si="3"/>
        <v>0</v>
      </c>
      <c r="Z25" s="662">
        <f t="shared" si="3"/>
        <v>0</v>
      </c>
      <c r="AA25" s="661">
        <f>SUM(AA18:AA23)</f>
        <v>0</v>
      </c>
      <c r="AB25" s="662">
        <f t="shared" si="3"/>
        <v>0</v>
      </c>
      <c r="AC25" s="661">
        <f t="shared" si="3"/>
        <v>0</v>
      </c>
      <c r="AD25" s="661">
        <f t="shared" si="3"/>
        <v>0</v>
      </c>
      <c r="AE25" s="663">
        <f>SUM(AE18:AE23)</f>
        <v>0</v>
      </c>
      <c r="AF25" s="641"/>
    </row>
    <row r="26" spans="1:32" ht="12.75">
      <c r="A26" s="644"/>
      <c r="B26" s="670" t="s">
        <v>211</v>
      </c>
      <c r="C26" s="691"/>
      <c r="D26" s="691"/>
      <c r="E26" s="688"/>
      <c r="F26" s="688"/>
      <c r="G26" s="688"/>
      <c r="H26" s="688"/>
      <c r="I26" s="688"/>
      <c r="J26" s="688"/>
      <c r="K26" s="688"/>
      <c r="L26" s="688"/>
      <c r="M26" s="688"/>
      <c r="N26" s="688"/>
      <c r="O26" s="688"/>
      <c r="P26" s="688"/>
      <c r="Q26" s="678"/>
      <c r="R26" s="691"/>
      <c r="S26" s="691"/>
      <c r="T26" s="688"/>
      <c r="U26" s="688"/>
      <c r="V26" s="688"/>
      <c r="W26" s="688"/>
      <c r="X26" s="688"/>
      <c r="Y26" s="688"/>
      <c r="Z26" s="688"/>
      <c r="AA26" s="688"/>
      <c r="AB26" s="688"/>
      <c r="AC26" s="688"/>
      <c r="AD26" s="685"/>
      <c r="AE26" s="685"/>
      <c r="AF26" s="641"/>
    </row>
    <row r="27" spans="1:256" s="4" customFormat="1" ht="15" customHeight="1" thickBot="1">
      <c r="A27" s="644"/>
      <c r="B27" s="683"/>
      <c r="C27" s="691"/>
      <c r="D27" s="691"/>
      <c r="E27" s="688"/>
      <c r="F27" s="688"/>
      <c r="G27" s="688"/>
      <c r="H27" s="688"/>
      <c r="I27" s="688"/>
      <c r="J27" s="688"/>
      <c r="K27" s="688"/>
      <c r="L27" s="688"/>
      <c r="M27" s="688"/>
      <c r="N27" s="688"/>
      <c r="O27" s="688"/>
      <c r="P27" s="688"/>
      <c r="Q27" s="678"/>
      <c r="R27" s="691"/>
      <c r="S27" s="691"/>
      <c r="T27" s="688"/>
      <c r="U27" s="688"/>
      <c r="V27" s="688"/>
      <c r="W27" s="688"/>
      <c r="X27" s="688"/>
      <c r="Y27" s="688"/>
      <c r="Z27" s="688"/>
      <c r="AA27" s="688"/>
      <c r="AB27" s="688"/>
      <c r="AC27" s="688"/>
      <c r="AD27" s="688"/>
      <c r="AE27" s="688"/>
      <c r="AF27" s="635"/>
      <c r="AG27" s="633"/>
      <c r="AH27" s="633"/>
      <c r="AI27" s="633"/>
      <c r="AJ27" s="633"/>
      <c r="AK27" s="633"/>
      <c r="AL27" s="633"/>
      <c r="AM27" s="633"/>
      <c r="AN27" s="633"/>
      <c r="AO27" s="633"/>
      <c r="AP27" s="633"/>
      <c r="AQ27" s="633"/>
      <c r="AR27" s="633"/>
      <c r="AS27" s="633"/>
      <c r="AT27" s="633"/>
      <c r="AU27" s="633"/>
      <c r="AV27" s="633"/>
      <c r="AW27" s="633"/>
      <c r="AX27" s="633"/>
      <c r="AY27" s="633"/>
      <c r="AZ27" s="633"/>
      <c r="BA27" s="633"/>
      <c r="BB27" s="633"/>
      <c r="BC27" s="633"/>
      <c r="BD27" s="633"/>
      <c r="BE27" s="633"/>
      <c r="BF27" s="633"/>
      <c r="BG27" s="633"/>
      <c r="BH27" s="633"/>
      <c r="BI27" s="633"/>
      <c r="BJ27" s="633"/>
      <c r="BK27" s="633"/>
      <c r="BL27" s="633"/>
      <c r="BM27" s="633"/>
      <c r="BN27" s="633"/>
      <c r="BO27" s="633"/>
      <c r="BP27" s="633"/>
      <c r="BQ27" s="633"/>
      <c r="BR27" s="633"/>
      <c r="BS27" s="633"/>
      <c r="BT27" s="633"/>
      <c r="BU27" s="633"/>
      <c r="BV27" s="633"/>
      <c r="BW27" s="633"/>
      <c r="BX27" s="633"/>
      <c r="BY27" s="633"/>
      <c r="BZ27" s="633"/>
      <c r="CA27" s="633"/>
      <c r="CB27" s="633"/>
      <c r="CC27" s="633"/>
      <c r="CD27" s="633"/>
      <c r="CE27" s="633"/>
      <c r="CF27" s="633"/>
      <c r="CG27" s="633"/>
      <c r="CH27" s="633"/>
      <c r="CI27" s="633"/>
      <c r="CJ27" s="633"/>
      <c r="CK27" s="633"/>
      <c r="CL27" s="633"/>
      <c r="CM27" s="633"/>
      <c r="CN27" s="633"/>
      <c r="CO27" s="633"/>
      <c r="CP27" s="633"/>
      <c r="CQ27" s="633"/>
      <c r="CR27" s="633"/>
      <c r="CS27" s="633"/>
      <c r="CT27" s="633"/>
      <c r="CU27" s="633"/>
      <c r="CV27" s="633"/>
      <c r="CW27" s="633"/>
      <c r="CX27" s="633"/>
      <c r="CY27" s="633"/>
      <c r="CZ27" s="633"/>
      <c r="DA27" s="633"/>
      <c r="DB27" s="633"/>
      <c r="DC27" s="633"/>
      <c r="DD27" s="633"/>
      <c r="DE27" s="633"/>
      <c r="DF27" s="633"/>
      <c r="DG27" s="633"/>
      <c r="DH27" s="633"/>
      <c r="DI27" s="633"/>
      <c r="DJ27" s="633"/>
      <c r="DK27" s="633"/>
      <c r="DL27" s="633"/>
      <c r="DM27" s="633"/>
      <c r="DN27" s="633"/>
      <c r="DO27" s="633"/>
      <c r="DP27" s="633"/>
      <c r="DQ27" s="633"/>
      <c r="DR27" s="633"/>
      <c r="DS27" s="633"/>
      <c r="DT27" s="633"/>
      <c r="DU27" s="633"/>
      <c r="DV27" s="633"/>
      <c r="DW27" s="633"/>
      <c r="DX27" s="633"/>
      <c r="DY27" s="633"/>
      <c r="DZ27" s="633"/>
      <c r="EA27" s="633"/>
      <c r="EB27" s="633"/>
      <c r="EC27" s="633"/>
      <c r="ED27" s="633"/>
      <c r="EE27" s="633"/>
      <c r="EF27" s="633"/>
      <c r="EG27" s="633"/>
      <c r="EH27" s="633"/>
      <c r="EI27" s="633"/>
      <c r="EJ27" s="633"/>
      <c r="EK27" s="633"/>
      <c r="EL27" s="633"/>
      <c r="EM27" s="633"/>
      <c r="EN27" s="633"/>
      <c r="EO27" s="633"/>
      <c r="EP27" s="633"/>
      <c r="EQ27" s="633"/>
      <c r="ER27" s="633"/>
      <c r="ES27" s="633"/>
      <c r="ET27" s="633"/>
      <c r="EU27" s="633"/>
      <c r="EV27" s="633"/>
      <c r="EW27" s="633"/>
      <c r="EX27" s="633"/>
      <c r="EY27" s="633"/>
      <c r="EZ27" s="633"/>
      <c r="FA27" s="633"/>
      <c r="FB27" s="633"/>
      <c r="FC27" s="633"/>
      <c r="FD27" s="633"/>
      <c r="FE27" s="633"/>
      <c r="FF27" s="633"/>
      <c r="FG27" s="633"/>
      <c r="FH27" s="633"/>
      <c r="FI27" s="633"/>
      <c r="FJ27" s="633"/>
      <c r="FK27" s="633"/>
      <c r="FL27" s="633"/>
      <c r="FM27" s="633"/>
      <c r="FN27" s="633"/>
      <c r="FO27" s="633"/>
      <c r="FP27" s="633"/>
      <c r="FQ27" s="633"/>
      <c r="FR27" s="633"/>
      <c r="FS27" s="633"/>
      <c r="FT27" s="633"/>
      <c r="FU27" s="633"/>
      <c r="FV27" s="633"/>
      <c r="FW27" s="633"/>
      <c r="FX27" s="633"/>
      <c r="FY27" s="633"/>
      <c r="FZ27" s="633"/>
      <c r="GA27" s="633"/>
      <c r="GB27" s="633"/>
      <c r="GC27" s="633"/>
      <c r="GD27" s="633"/>
      <c r="GE27" s="633"/>
      <c r="GF27" s="633"/>
      <c r="GG27" s="633"/>
      <c r="GH27" s="633"/>
      <c r="GI27" s="633"/>
      <c r="GJ27" s="633"/>
      <c r="GK27" s="633"/>
      <c r="GL27" s="633"/>
      <c r="GM27" s="633"/>
      <c r="GN27" s="633"/>
      <c r="GO27" s="633"/>
      <c r="GP27" s="633"/>
      <c r="GQ27" s="633"/>
      <c r="GR27" s="633"/>
      <c r="GS27" s="633"/>
      <c r="GT27" s="633"/>
      <c r="GU27" s="633"/>
      <c r="GV27" s="633"/>
      <c r="GW27" s="633"/>
      <c r="GX27" s="633"/>
      <c r="GY27" s="633"/>
      <c r="GZ27" s="633"/>
      <c r="HA27" s="633"/>
      <c r="HB27" s="633"/>
      <c r="HC27" s="633"/>
      <c r="HD27" s="633"/>
      <c r="HE27" s="633"/>
      <c r="HF27" s="633"/>
      <c r="HG27" s="633"/>
      <c r="HH27" s="633"/>
      <c r="HI27" s="633"/>
      <c r="HJ27" s="633"/>
      <c r="HK27" s="633"/>
      <c r="HL27" s="633"/>
      <c r="HM27" s="633"/>
      <c r="HN27" s="633"/>
      <c r="HO27" s="633"/>
      <c r="HP27" s="633"/>
      <c r="HQ27" s="633"/>
      <c r="HR27" s="633"/>
      <c r="HS27" s="633"/>
      <c r="HT27" s="633"/>
      <c r="HU27" s="633"/>
      <c r="HV27" s="633"/>
      <c r="HW27" s="633"/>
      <c r="HX27" s="633"/>
      <c r="HY27" s="633"/>
      <c r="HZ27" s="633"/>
      <c r="IA27" s="633"/>
      <c r="IB27" s="633"/>
      <c r="IC27" s="633"/>
      <c r="ID27" s="633"/>
      <c r="IE27" s="633"/>
      <c r="IF27" s="633"/>
      <c r="IG27" s="633"/>
      <c r="IH27" s="633"/>
      <c r="II27" s="633"/>
      <c r="IJ27" s="633"/>
      <c r="IK27" s="633"/>
      <c r="IL27" s="633"/>
      <c r="IM27" s="633"/>
      <c r="IN27" s="633"/>
      <c r="IO27" s="633"/>
      <c r="IP27" s="633"/>
      <c r="IQ27" s="633"/>
      <c r="IR27" s="633"/>
      <c r="IS27" s="633"/>
      <c r="IT27" s="633"/>
      <c r="IU27" s="633"/>
      <c r="IV27" s="633"/>
    </row>
    <row r="28" spans="1:32" ht="12.75" customHeight="1">
      <c r="A28" s="634"/>
      <c r="B28" s="853" t="str">
        <f>IF('Page de garde'!$D$4="","Montant total des tarifs facturés aux conseils départementaux au titre de l'année N","Montant total des tarifs facturés aux conseils départementaux au titre de l'année "&amp;'Page de garde'!$D$4)</f>
        <v>Montant total des tarifs facturés aux conseils départementaux au titre de l'année N</v>
      </c>
      <c r="C28" s="853"/>
      <c r="D28" s="871"/>
      <c r="E28" s="872"/>
      <c r="F28" s="873"/>
      <c r="G28" s="722"/>
      <c r="H28" s="678"/>
      <c r="I28" s="678"/>
      <c r="J28" s="678"/>
      <c r="K28" s="678"/>
      <c r="L28" s="678"/>
      <c r="M28" s="678"/>
      <c r="N28" s="678"/>
      <c r="O28" s="678"/>
      <c r="P28" s="678"/>
      <c r="Q28" s="678"/>
      <c r="R28" s="679"/>
      <c r="S28" s="679"/>
      <c r="T28" s="678"/>
      <c r="U28" s="678"/>
      <c r="V28" s="678"/>
      <c r="W28" s="678"/>
      <c r="X28" s="678"/>
      <c r="Y28" s="678"/>
      <c r="Z28" s="678"/>
      <c r="AA28" s="678"/>
      <c r="AB28" s="678"/>
      <c r="AC28" s="678"/>
      <c r="AD28" s="678"/>
      <c r="AE28" s="678"/>
      <c r="AF28" s="635"/>
    </row>
    <row r="29" spans="1:32" ht="15" customHeight="1" thickBot="1">
      <c r="A29" s="634"/>
      <c r="B29" s="853"/>
      <c r="C29" s="853"/>
      <c r="D29" s="874"/>
      <c r="E29" s="875"/>
      <c r="F29" s="876"/>
      <c r="G29" s="722"/>
      <c r="H29" s="678"/>
      <c r="I29" s="678"/>
      <c r="J29" s="678"/>
      <c r="K29" s="678"/>
      <c r="L29" s="678"/>
      <c r="M29" s="678"/>
      <c r="N29" s="678"/>
      <c r="O29" s="678"/>
      <c r="P29" s="678"/>
      <c r="Q29" s="678"/>
      <c r="R29" s="679"/>
      <c r="S29" s="679"/>
      <c r="T29" s="678"/>
      <c r="U29" s="678"/>
      <c r="V29" s="678"/>
      <c r="W29" s="678"/>
      <c r="X29" s="678"/>
      <c r="Y29" s="678"/>
      <c r="Z29" s="678"/>
      <c r="AA29" s="678"/>
      <c r="AB29" s="678"/>
      <c r="AC29" s="678"/>
      <c r="AD29" s="678"/>
      <c r="AE29" s="678"/>
      <c r="AF29" s="635"/>
    </row>
    <row r="30" spans="1:32" ht="12.75">
      <c r="A30" s="634"/>
      <c r="B30" s="692"/>
      <c r="C30" s="688"/>
      <c r="D30" s="723" t="str">
        <f>IF(OR(D28=0,D28=""),"Montant tarifs facturés aux CD non saisi","")</f>
        <v>Montant tarifs facturés aux CD non saisi</v>
      </c>
      <c r="E30" s="688"/>
      <c r="F30" s="688"/>
      <c r="G30" s="688"/>
      <c r="H30" s="688"/>
      <c r="I30" s="688"/>
      <c r="J30" s="688"/>
      <c r="K30" s="678"/>
      <c r="L30" s="678"/>
      <c r="M30" s="678"/>
      <c r="N30" s="678"/>
      <c r="O30" s="678"/>
      <c r="P30" s="678"/>
      <c r="Q30" s="678"/>
      <c r="R30" s="679"/>
      <c r="S30" s="679"/>
      <c r="T30" s="678"/>
      <c r="U30" s="678"/>
      <c r="V30" s="678"/>
      <c r="W30" s="678"/>
      <c r="X30" s="678"/>
      <c r="Y30" s="678"/>
      <c r="Z30" s="678"/>
      <c r="AA30" s="678"/>
      <c r="AB30" s="678"/>
      <c r="AC30" s="678"/>
      <c r="AD30" s="678"/>
      <c r="AE30" s="678"/>
      <c r="AF30" s="635"/>
    </row>
    <row r="31" spans="1:32" ht="13.5" thickBot="1">
      <c r="A31" s="665"/>
      <c r="B31" s="666"/>
      <c r="C31" s="666"/>
      <c r="D31" s="666"/>
      <c r="E31" s="666"/>
      <c r="F31" s="666"/>
      <c r="G31" s="666"/>
      <c r="H31" s="666"/>
      <c r="I31" s="666"/>
      <c r="J31" s="666"/>
      <c r="K31" s="666"/>
      <c r="L31" s="666"/>
      <c r="M31" s="666"/>
      <c r="N31" s="666"/>
      <c r="O31" s="666"/>
      <c r="P31" s="666"/>
      <c r="Q31" s="666"/>
      <c r="R31" s="667"/>
      <c r="S31" s="667"/>
      <c r="T31" s="666"/>
      <c r="U31" s="666"/>
      <c r="V31" s="666"/>
      <c r="W31" s="666"/>
      <c r="X31" s="666"/>
      <c r="Y31" s="666"/>
      <c r="Z31" s="666"/>
      <c r="AA31" s="666"/>
      <c r="AB31" s="666"/>
      <c r="AC31" s="666"/>
      <c r="AD31" s="666"/>
      <c r="AE31" s="666"/>
      <c r="AF31" s="668"/>
    </row>
  </sheetData>
  <sheetProtection password="EAD6" sheet="1"/>
  <mergeCells count="38">
    <mergeCell ref="D2:G2"/>
    <mergeCell ref="D3:G3"/>
    <mergeCell ref="R13:AE13"/>
    <mergeCell ref="D28:F29"/>
    <mergeCell ref="AD17:AE17"/>
    <mergeCell ref="AB17:AC17"/>
    <mergeCell ref="Z17:AA17"/>
    <mergeCell ref="Z14:AA15"/>
    <mergeCell ref="AB14:AC15"/>
    <mergeCell ref="T14:U15"/>
    <mergeCell ref="B14:B15"/>
    <mergeCell ref="O17:P17"/>
    <mergeCell ref="M17:N17"/>
    <mergeCell ref="K17:L17"/>
    <mergeCell ref="AD14:AE15"/>
    <mergeCell ref="V15:W15"/>
    <mergeCell ref="X15:Y15"/>
    <mergeCell ref="E17:F17"/>
    <mergeCell ref="I15:J15"/>
    <mergeCell ref="M14:N15"/>
    <mergeCell ref="V14:Y14"/>
    <mergeCell ref="C17:D17"/>
    <mergeCell ref="R17:S17"/>
    <mergeCell ref="O14:P15"/>
    <mergeCell ref="R14:S15"/>
    <mergeCell ref="G17:H17"/>
    <mergeCell ref="T17:U17"/>
    <mergeCell ref="V17:W17"/>
    <mergeCell ref="B28:C29"/>
    <mergeCell ref="E14:F15"/>
    <mergeCell ref="G14:J14"/>
    <mergeCell ref="K14:L15"/>
    <mergeCell ref="G15:H15"/>
    <mergeCell ref="B2:C2"/>
    <mergeCell ref="B3:C3"/>
    <mergeCell ref="B10:AB10"/>
    <mergeCell ref="C13:P13"/>
    <mergeCell ref="C14:D15"/>
  </mergeCells>
  <dataValidations count="1">
    <dataValidation type="decimal" operator="greaterThanOrEqual" allowBlank="1" showInputMessage="1" showErrorMessage="1" error="Veuillez saisir un nombre." sqref="C8:G8">
      <formula1>0</formula1>
    </dataValidation>
  </dataValidations>
  <printOptions horizontalCentered="1" verticalCentered="1"/>
  <pageMargins left="0.1968503937007874" right="0.1968503937007874" top="0.7480314960629921" bottom="0.7480314960629921" header="0.31496062992125984" footer="0.31496062992125984"/>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sheetPr codeName="Feuil8"/>
  <dimension ref="A1:K35"/>
  <sheetViews>
    <sheetView zoomScalePageLayoutView="0" workbookViewId="0" topLeftCell="A1">
      <selection activeCell="B2" sqref="B2:C2"/>
    </sheetView>
  </sheetViews>
  <sheetFormatPr defaultColWidth="11.421875" defaultRowHeight="15"/>
  <cols>
    <col min="1" max="1" width="2.7109375" style="213" customWidth="1"/>
    <col min="2" max="2" width="50.421875" style="223" customWidth="1"/>
    <col min="3" max="3" width="16.140625" style="213" customWidth="1"/>
    <col min="4" max="7" width="15.7109375" style="213" customWidth="1"/>
    <col min="8" max="8" width="2.7109375" style="213" customWidth="1"/>
    <col min="9" max="9" width="12.140625" style="213" customWidth="1"/>
    <col min="10" max="10" width="2.140625" style="213" customWidth="1"/>
    <col min="11" max="11" width="12.140625" style="213" customWidth="1"/>
    <col min="12" max="12" width="3.28125" style="213" customWidth="1"/>
    <col min="13" max="16384" width="11.421875" style="213" customWidth="1"/>
  </cols>
  <sheetData>
    <row r="1" spans="1:8" ht="12.75">
      <c r="A1" s="455"/>
      <c r="B1" s="456"/>
      <c r="C1" s="457"/>
      <c r="D1" s="457"/>
      <c r="E1" s="457"/>
      <c r="F1" s="457"/>
      <c r="G1" s="457"/>
      <c r="H1" s="458"/>
    </row>
    <row r="2" spans="1:8" ht="25.5" customHeight="1">
      <c r="A2" s="459"/>
      <c r="B2" s="795" t="s">
        <v>102</v>
      </c>
      <c r="C2" s="795"/>
      <c r="D2" s="796"/>
      <c r="E2" s="796"/>
      <c r="F2" s="796"/>
      <c r="G2" s="54"/>
      <c r="H2" s="212"/>
    </row>
    <row r="3" spans="1:8" ht="25.5" customHeight="1">
      <c r="A3" s="459"/>
      <c r="B3" s="795" t="s">
        <v>103</v>
      </c>
      <c r="C3" s="795"/>
      <c r="D3" s="797"/>
      <c r="E3" s="797"/>
      <c r="F3" s="797"/>
      <c r="G3" s="54"/>
      <c r="H3" s="212"/>
    </row>
    <row r="4" spans="1:8" ht="12.75">
      <c r="A4" s="459"/>
      <c r="B4" s="460"/>
      <c r="C4" s="54"/>
      <c r="D4" s="54"/>
      <c r="E4" s="54"/>
      <c r="F4" s="54"/>
      <c r="G4" s="54"/>
      <c r="H4" s="212"/>
    </row>
    <row r="5" spans="1:8" ht="38.25" customHeight="1">
      <c r="A5" s="459"/>
      <c r="B5" s="888" t="s">
        <v>213</v>
      </c>
      <c r="C5" s="888"/>
      <c r="D5" s="888"/>
      <c r="E5" s="888"/>
      <c r="F5" s="888"/>
      <c r="G5" s="888"/>
      <c r="H5" s="212"/>
    </row>
    <row r="6" spans="1:8" ht="12.75">
      <c r="A6" s="459"/>
      <c r="B6" s="460"/>
      <c r="C6" s="54"/>
      <c r="D6" s="54"/>
      <c r="E6" s="54"/>
      <c r="F6" s="54"/>
      <c r="G6" s="54"/>
      <c r="H6" s="212"/>
    </row>
    <row r="7" spans="1:8" ht="38.25">
      <c r="A7" s="459"/>
      <c r="B7" s="201" t="s">
        <v>33</v>
      </c>
      <c r="C7" s="54"/>
      <c r="D7" s="721" t="str">
        <f>IF(D18=0,"Activité prévisionnelle non saisie","")</f>
        <v>Activité prévisionnelle non saisie</v>
      </c>
      <c r="E7" s="721" t="str">
        <f>IF(E18=0,"Activité réalisée non saisie","")</f>
        <v>Activité réalisée non saisie</v>
      </c>
      <c r="F7" s="54"/>
      <c r="G7" s="54"/>
      <c r="H7" s="212"/>
    </row>
    <row r="8" spans="1:8" ht="13.5" thickBot="1">
      <c r="A8" s="459"/>
      <c r="B8" s="460"/>
      <c r="C8" s="54"/>
      <c r="D8" s="54"/>
      <c r="E8" s="54"/>
      <c r="F8" s="54"/>
      <c r="G8" s="54"/>
      <c r="H8" s="212"/>
    </row>
    <row r="9" spans="1:11" ht="13.5" customHeight="1">
      <c r="A9" s="459"/>
      <c r="B9" s="845" t="s">
        <v>15</v>
      </c>
      <c r="C9" s="846"/>
      <c r="D9" s="882" t="str">
        <f>IF('Page de garde'!$D$4="","Activité prévue au titre de l'année N","Activité prévue au titre de l'année "&amp;'Page de garde'!$D$4)</f>
        <v>Activité prévue au titre de l'année N</v>
      </c>
      <c r="E9" s="843" t="str">
        <f>IF('Page de garde'!$D$4="","Activité réalisée au titre de l'année N","Activité réalisée au titre de l'année "&amp;'Page de garde'!$D$4)</f>
        <v>Activité réalisée au titre de l'année N</v>
      </c>
      <c r="F9" s="843" t="s">
        <v>105</v>
      </c>
      <c r="G9" s="832" t="s">
        <v>106</v>
      </c>
      <c r="H9" s="848"/>
      <c r="I9" s="881"/>
      <c r="K9" s="881"/>
    </row>
    <row r="10" spans="1:11" ht="13.5" customHeight="1">
      <c r="A10" s="459"/>
      <c r="B10" s="847"/>
      <c r="C10" s="848"/>
      <c r="D10" s="883"/>
      <c r="E10" s="852"/>
      <c r="F10" s="852"/>
      <c r="G10" s="833"/>
      <c r="H10" s="848"/>
      <c r="I10" s="881"/>
      <c r="K10" s="881"/>
    </row>
    <row r="11" spans="1:11" ht="13.5" customHeight="1" thickBot="1">
      <c r="A11" s="459"/>
      <c r="B11" s="849"/>
      <c r="C11" s="850"/>
      <c r="D11" s="884"/>
      <c r="E11" s="844"/>
      <c r="F11" s="844"/>
      <c r="G11" s="834"/>
      <c r="H11" s="848"/>
      <c r="I11" s="881"/>
      <c r="K11" s="881"/>
    </row>
    <row r="12" spans="1:11" ht="3" customHeight="1">
      <c r="A12" s="459"/>
      <c r="B12" s="460"/>
      <c r="C12" s="54"/>
      <c r="D12" s="379"/>
      <c r="E12" s="379"/>
      <c r="F12" s="379"/>
      <c r="G12" s="379"/>
      <c r="H12" s="378"/>
      <c r="I12" s="144"/>
      <c r="J12" s="5"/>
      <c r="K12" s="144"/>
    </row>
    <row r="13" spans="1:11" ht="12.75" customHeight="1">
      <c r="A13" s="459"/>
      <c r="B13" s="887" t="s">
        <v>108</v>
      </c>
      <c r="C13" s="887"/>
      <c r="D13" s="54"/>
      <c r="E13" s="54"/>
      <c r="F13" s="54"/>
      <c r="G13" s="54"/>
      <c r="H13" s="212"/>
      <c r="I13" s="214"/>
      <c r="K13" s="214"/>
    </row>
    <row r="14" spans="1:11" ht="3" customHeight="1" thickBot="1">
      <c r="A14" s="459"/>
      <c r="B14" s="460"/>
      <c r="C14" s="54"/>
      <c r="D14" s="54"/>
      <c r="E14" s="54"/>
      <c r="F14" s="54"/>
      <c r="G14" s="54"/>
      <c r="H14" s="212"/>
      <c r="I14" s="214"/>
      <c r="K14" s="214"/>
    </row>
    <row r="15" spans="1:11" ht="28.5" customHeight="1">
      <c r="A15" s="459"/>
      <c r="B15" s="879" t="s">
        <v>214</v>
      </c>
      <c r="C15" s="880"/>
      <c r="D15" s="555"/>
      <c r="E15" s="556"/>
      <c r="F15" s="482">
        <f>E15-D15</f>
        <v>0</v>
      </c>
      <c r="G15" s="465">
        <f>IF(D15=0,0,F15/D15)</f>
        <v>0</v>
      </c>
      <c r="H15" s="215"/>
      <c r="I15" s="216"/>
      <c r="K15" s="217"/>
    </row>
    <row r="16" spans="1:11" ht="28.5" customHeight="1">
      <c r="A16" s="459"/>
      <c r="B16" s="877" t="s">
        <v>215</v>
      </c>
      <c r="C16" s="878"/>
      <c r="D16" s="557"/>
      <c r="E16" s="558"/>
      <c r="F16" s="483">
        <f>E16-D16</f>
        <v>0</v>
      </c>
      <c r="G16" s="466">
        <f>IF(D16=0,0,F16/D16)</f>
        <v>0</v>
      </c>
      <c r="H16" s="215"/>
      <c r="I16" s="216"/>
      <c r="K16" s="217"/>
    </row>
    <row r="17" spans="1:11" ht="28.5" customHeight="1">
      <c r="A17" s="459"/>
      <c r="B17" s="877" t="s">
        <v>216</v>
      </c>
      <c r="C17" s="878"/>
      <c r="D17" s="557"/>
      <c r="E17" s="558"/>
      <c r="F17" s="483">
        <f>E17-D17</f>
        <v>0</v>
      </c>
      <c r="G17" s="466">
        <f>IF(D17=0,0,F17/D17)</f>
        <v>0</v>
      </c>
      <c r="H17" s="215"/>
      <c r="I17" s="216"/>
      <c r="K17" s="217"/>
    </row>
    <row r="18" spans="1:11" ht="28.5" customHeight="1">
      <c r="A18" s="459"/>
      <c r="B18" s="877" t="s">
        <v>217</v>
      </c>
      <c r="C18" s="878"/>
      <c r="D18" s="503">
        <f>SUM(D15:D17)</f>
        <v>0</v>
      </c>
      <c r="E18" s="483">
        <f>SUM(E15:E17)</f>
        <v>0</v>
      </c>
      <c r="F18" s="483">
        <f>E18-D18</f>
        <v>0</v>
      </c>
      <c r="G18" s="466">
        <f>IF(D18=0,0,F18/D18)</f>
        <v>0</v>
      </c>
      <c r="H18" s="218"/>
      <c r="I18" s="217"/>
      <c r="K18" s="217"/>
    </row>
    <row r="19" spans="1:11" ht="28.5" customHeight="1" thickBot="1">
      <c r="A19" s="459"/>
      <c r="B19" s="885" t="s">
        <v>218</v>
      </c>
      <c r="C19" s="886"/>
      <c r="D19" s="504">
        <f>+D18</f>
        <v>0</v>
      </c>
      <c r="E19" s="484">
        <f>+E18</f>
        <v>0</v>
      </c>
      <c r="F19" s="484">
        <f>E19-D19</f>
        <v>0</v>
      </c>
      <c r="G19" s="467">
        <f>IF(D19=0,0,F19/D19)</f>
        <v>0</v>
      </c>
      <c r="H19" s="219"/>
      <c r="I19" s="216"/>
      <c r="K19" s="217"/>
    </row>
    <row r="20" spans="1:8" ht="12.75">
      <c r="A20" s="459"/>
      <c r="B20" s="460"/>
      <c r="C20" s="54"/>
      <c r="D20" s="54"/>
      <c r="E20" s="54"/>
      <c r="F20" s="54"/>
      <c r="G20" s="54"/>
      <c r="H20" s="212"/>
    </row>
    <row r="21" spans="1:8" ht="12.75">
      <c r="A21" s="459"/>
      <c r="B21" s="460"/>
      <c r="C21" s="54"/>
      <c r="D21" s="54"/>
      <c r="E21" s="54"/>
      <c r="F21" s="54"/>
      <c r="G21" s="54"/>
      <c r="H21" s="212"/>
    </row>
    <row r="22" spans="1:8" ht="25.5">
      <c r="A22" s="459"/>
      <c r="B22" s="201" t="s">
        <v>49</v>
      </c>
      <c r="C22" s="54"/>
      <c r="D22" s="721" t="str">
        <f>IF(D33=0,"Activité N-2 non saisie","")</f>
        <v>Activité N-2 non saisie</v>
      </c>
      <c r="E22" s="721" t="str">
        <f>IF(E33=0,"Activité N-1 non saisie","")</f>
        <v>Activité N-1 non saisie</v>
      </c>
      <c r="F22" s="54"/>
      <c r="G22" s="54"/>
      <c r="H22" s="212"/>
    </row>
    <row r="23" spans="1:8" ht="13.5" thickBot="1">
      <c r="A23" s="459"/>
      <c r="B23" s="460"/>
      <c r="C23" s="54"/>
      <c r="D23" s="54"/>
      <c r="E23" s="54"/>
      <c r="F23" s="54"/>
      <c r="G23" s="54"/>
      <c r="H23" s="212"/>
    </row>
    <row r="24" spans="1:11" ht="12.75">
      <c r="A24" s="459"/>
      <c r="B24" s="882" t="s">
        <v>15</v>
      </c>
      <c r="C24" s="832"/>
      <c r="D24" s="882" t="str">
        <f>IF('Page de garde'!$D$4="","N-2",'Page de garde'!$D$4-2)</f>
        <v>N-2</v>
      </c>
      <c r="E24" s="843" t="str">
        <f>IF('Page de garde'!$D$4="","N-1",'Page de garde'!$D$4-1)</f>
        <v>N-1</v>
      </c>
      <c r="F24" s="843" t="str">
        <f>IF('Page de garde'!$D$4="","N",'Page de garde'!$D$4)</f>
        <v>N</v>
      </c>
      <c r="G24" s="832" t="s">
        <v>16</v>
      </c>
      <c r="H24" s="848"/>
      <c r="I24" s="881"/>
      <c r="J24" s="214"/>
      <c r="K24" s="881"/>
    </row>
    <row r="25" spans="1:11" ht="12.75">
      <c r="A25" s="459"/>
      <c r="B25" s="883"/>
      <c r="C25" s="833"/>
      <c r="D25" s="883"/>
      <c r="E25" s="852"/>
      <c r="F25" s="852"/>
      <c r="G25" s="833"/>
      <c r="H25" s="848"/>
      <c r="I25" s="881"/>
      <c r="J25" s="214"/>
      <c r="K25" s="881"/>
    </row>
    <row r="26" spans="1:11" ht="13.5" thickBot="1">
      <c r="A26" s="459"/>
      <c r="B26" s="884"/>
      <c r="C26" s="834"/>
      <c r="D26" s="884"/>
      <c r="E26" s="844"/>
      <c r="F26" s="844"/>
      <c r="G26" s="834"/>
      <c r="H26" s="848"/>
      <c r="I26" s="881"/>
      <c r="J26" s="214"/>
      <c r="K26" s="881"/>
    </row>
    <row r="27" spans="1:11" ht="2.25" customHeight="1">
      <c r="A27" s="459"/>
      <c r="B27" s="460"/>
      <c r="C27" s="54"/>
      <c r="D27" s="379"/>
      <c r="E27" s="379"/>
      <c r="F27" s="379"/>
      <c r="G27" s="379"/>
      <c r="H27" s="378"/>
      <c r="I27" s="144"/>
      <c r="J27" s="5"/>
      <c r="K27" s="144"/>
    </row>
    <row r="28" spans="1:11" ht="12.75">
      <c r="A28" s="459"/>
      <c r="B28" s="887" t="s">
        <v>108</v>
      </c>
      <c r="C28" s="887"/>
      <c r="D28" s="54"/>
      <c r="E28" s="54"/>
      <c r="F28" s="54"/>
      <c r="G28" s="54"/>
      <c r="H28" s="212"/>
      <c r="I28" s="214"/>
      <c r="J28" s="214"/>
      <c r="K28" s="214"/>
    </row>
    <row r="29" spans="1:11" ht="2.25" customHeight="1" thickBot="1">
      <c r="A29" s="459"/>
      <c r="B29" s="460"/>
      <c r="C29" s="54"/>
      <c r="D29" s="54"/>
      <c r="E29" s="54"/>
      <c r="F29" s="54"/>
      <c r="G29" s="54"/>
      <c r="H29" s="212"/>
      <c r="I29" s="214"/>
      <c r="J29" s="214"/>
      <c r="K29" s="214"/>
    </row>
    <row r="30" spans="1:11" ht="28.5" customHeight="1">
      <c r="A30" s="459"/>
      <c r="B30" s="879" t="s">
        <v>214</v>
      </c>
      <c r="C30" s="880"/>
      <c r="D30" s="555"/>
      <c r="E30" s="556"/>
      <c r="F30" s="485">
        <f>+E15</f>
        <v>0</v>
      </c>
      <c r="G30" s="250">
        <f>IF(D30=0,0,AVERAGE(D30,E30,F30))</f>
        <v>0</v>
      </c>
      <c r="H30" s="215"/>
      <c r="I30" s="216"/>
      <c r="J30" s="214"/>
      <c r="K30" s="217"/>
    </row>
    <row r="31" spans="1:11" ht="28.5" customHeight="1">
      <c r="A31" s="459"/>
      <c r="B31" s="877" t="s">
        <v>215</v>
      </c>
      <c r="C31" s="878"/>
      <c r="D31" s="557"/>
      <c r="E31" s="558"/>
      <c r="F31" s="483">
        <f>+E16</f>
        <v>0</v>
      </c>
      <c r="G31" s="251">
        <f>IF(D31=0,0,AVERAGE(D31,E31,F31))</f>
        <v>0</v>
      </c>
      <c r="H31" s="215"/>
      <c r="I31" s="216"/>
      <c r="J31" s="214"/>
      <c r="K31" s="217"/>
    </row>
    <row r="32" spans="1:11" ht="28.5" customHeight="1">
      <c r="A32" s="459"/>
      <c r="B32" s="877" t="s">
        <v>216</v>
      </c>
      <c r="C32" s="878"/>
      <c r="D32" s="557"/>
      <c r="E32" s="558"/>
      <c r="F32" s="483">
        <f>+E17</f>
        <v>0</v>
      </c>
      <c r="G32" s="251">
        <f>IF(D32=0,0,AVERAGE(D32,E32,F32))</f>
        <v>0</v>
      </c>
      <c r="H32" s="215"/>
      <c r="I32" s="216"/>
      <c r="J32" s="214"/>
      <c r="K32" s="217"/>
    </row>
    <row r="33" spans="1:11" ht="28.5" customHeight="1">
      <c r="A33" s="459"/>
      <c r="B33" s="877" t="s">
        <v>217</v>
      </c>
      <c r="C33" s="878"/>
      <c r="D33" s="503">
        <f>SUM(D30:D32)</f>
        <v>0</v>
      </c>
      <c r="E33" s="483">
        <f>SUM(E30:E32)</f>
        <v>0</v>
      </c>
      <c r="F33" s="483">
        <f>+E18</f>
        <v>0</v>
      </c>
      <c r="G33" s="251">
        <f>IF(D33=0,0,AVERAGE(D33,E33,F33))</f>
        <v>0</v>
      </c>
      <c r="H33" s="218"/>
      <c r="I33" s="217"/>
      <c r="J33" s="214"/>
      <c r="K33" s="217"/>
    </row>
    <row r="34" spans="1:11" ht="28.5" customHeight="1" thickBot="1">
      <c r="A34" s="459"/>
      <c r="B34" s="885" t="s">
        <v>218</v>
      </c>
      <c r="C34" s="886"/>
      <c r="D34" s="504">
        <f>D33</f>
        <v>0</v>
      </c>
      <c r="E34" s="484">
        <f>E33</f>
        <v>0</v>
      </c>
      <c r="F34" s="484">
        <f>+E19</f>
        <v>0</v>
      </c>
      <c r="G34" s="252">
        <f>IF(D34=0,0,AVERAGE(D34,E34,F34))</f>
        <v>0</v>
      </c>
      <c r="H34" s="219"/>
      <c r="I34" s="216"/>
      <c r="J34" s="214"/>
      <c r="K34" s="217"/>
    </row>
    <row r="35" spans="1:8" ht="13.5" thickBot="1">
      <c r="A35" s="461"/>
      <c r="B35" s="221"/>
      <c r="C35" s="220"/>
      <c r="D35" s="220"/>
      <c r="E35" s="220"/>
      <c r="F35" s="220"/>
      <c r="G35" s="220"/>
      <c r="H35" s="222"/>
    </row>
  </sheetData>
  <sheetProtection password="EAD6" sheet="1"/>
  <mergeCells count="33">
    <mergeCell ref="B2:C2"/>
    <mergeCell ref="D2:F2"/>
    <mergeCell ref="B3:C3"/>
    <mergeCell ref="D3:F3"/>
    <mergeCell ref="B5:G5"/>
    <mergeCell ref="K9:K11"/>
    <mergeCell ref="I24:I26"/>
    <mergeCell ref="D24:D26"/>
    <mergeCell ref="E24:E26"/>
    <mergeCell ref="F24:F26"/>
    <mergeCell ref="H9:H11"/>
    <mergeCell ref="G9:G11"/>
    <mergeCell ref="G24:G26"/>
    <mergeCell ref="B33:C33"/>
    <mergeCell ref="B34:C34"/>
    <mergeCell ref="B18:C18"/>
    <mergeCell ref="B19:C19"/>
    <mergeCell ref="B13:C13"/>
    <mergeCell ref="B17:C17"/>
    <mergeCell ref="B15:C15"/>
    <mergeCell ref="B28:C28"/>
    <mergeCell ref="B32:C32"/>
    <mergeCell ref="B24:C26"/>
    <mergeCell ref="B16:C16"/>
    <mergeCell ref="B30:C30"/>
    <mergeCell ref="B31:C31"/>
    <mergeCell ref="E9:E11"/>
    <mergeCell ref="K24:K26"/>
    <mergeCell ref="H24:H26"/>
    <mergeCell ref="B9:C11"/>
    <mergeCell ref="D9:D11"/>
    <mergeCell ref="F9:F11"/>
    <mergeCell ref="I9:I11"/>
  </mergeCells>
  <printOptions horizontalCentered="1" verticalCentered="1"/>
  <pageMargins left="0.1968503937007874" right="0.1968503937007874"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gilchalencon</dc:creator>
  <cp:keywords/>
  <dc:description/>
  <cp:lastModifiedBy>DUCOUDRE Laetitia</cp:lastModifiedBy>
  <cp:lastPrinted>2016-09-09T16:26:52Z</cp:lastPrinted>
  <dcterms:created xsi:type="dcterms:W3CDTF">2013-05-28T07:00:13Z</dcterms:created>
  <dcterms:modified xsi:type="dcterms:W3CDTF">2023-02-01T10:07:54Z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