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30" windowHeight="7185" tabRatio="667" firstSheet="1" activeTab="1"/>
  </bookViews>
  <sheets>
    <sheet name="Conversions" sheetId="1" state="hidden" r:id="rId1"/>
    <sheet name="LISEZ-MOI" sheetId="2" r:id="rId2"/>
    <sheet name="Liste" sheetId="3" state="hidden" r:id="rId3"/>
    <sheet name="onglet_contrôle" sheetId="4" r:id="rId4"/>
    <sheet name="Page de garde" sheetId="5" r:id="rId5"/>
    <sheet name="Id_CR_SF" sheetId="6" r:id="rId6"/>
    <sheet name="Sommaire" sheetId="7" state="hidden" r:id="rId7"/>
    <sheet name="CRA FINESS" sheetId="8" state="hidden" r:id="rId8"/>
    <sheet name="CRA_SF" sheetId="9" state="hidden" r:id="rId9"/>
    <sheet name="Fiche_Récap." sheetId="10" state="hidden" r:id="rId10"/>
    <sheet name="Tableau_Rcc" sheetId="11" state="hidden" r:id="rId11"/>
    <sheet name="Extrait_Programme_Invest_EPS" sheetId="12" state="hidden" r:id="rId12"/>
    <sheet name="Provis°, dépréciat°, subvent" sheetId="13" state="hidden" r:id="rId13"/>
    <sheet name="Affectation_Resultats" sheetId="14" state="hidden" r:id="rId14"/>
    <sheet name="Suivi_Affectation_Resultats" sheetId="15" state="hidden" r:id="rId15"/>
  </sheets>
  <definedNames>
    <definedName name="__ERSAIDEN___DATEAUTO___ANN0\FINESS_ET">'Page de garde'!$G$27</definedName>
    <definedName name="__ERSAIDEN___DATECPOM___ANN0\_________">'Page de garde'!$D$20</definedName>
    <definedName name="__ERSAIDEN___DATEGENE___ANN0\_________">'Page de garde'!$A$4</definedName>
    <definedName name="_xlfn.FORMULATEXT" hidden="1">#NAME?</definedName>
    <definedName name="_xlfn.IFERROR" hidden="1">#NAME?</definedName>
    <definedName name="AIDE_REPERE1">'LISEZ-MOI'!$C$75:$H$75</definedName>
    <definedName name="AIDE_REPERE10">'LISEZ-MOI'!$C$107:$H$107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2">'LISEZ-MOI'!$C$78:$H$78</definedName>
    <definedName name="AIDE_REPERE3">'LISEZ-MOI'!$C$81:$H$81</definedName>
    <definedName name="AIDE_REPERE4">'LISEZ-MOI'!$C$86:$H$86</definedName>
    <definedName name="AIDE_REPERE5">'LISEZ-MOI'!$C$91:$H$91</definedName>
    <definedName name="AIDE_REPERE6">'LISEZ-MOI'!$C$94:$H$94</definedName>
    <definedName name="AIDE_REPERE7">'LISEZ-MOI'!$C$98:$H$98</definedName>
    <definedName name="AIDE_REPERE8">'LISEZ-MOI'!$C$101:$H$101</definedName>
    <definedName name="AIDE_REPERE9">'LISEZ-MOI'!$C$104:$H$104</definedName>
    <definedName name="categorie" localSheetId="12">'Liste'!$C$2:$C$43</definedName>
    <definedName name="categorie">'Liste'!$B$2:$B$43</definedName>
    <definedName name="Categorie_Id_CR_SF" localSheetId="12">'Liste'!$E$2:$E$7</definedName>
    <definedName name="Categorie_Id_CR_SF">'Liste'!$D$2:$D$7</definedName>
    <definedName name="Convention_collective">'Liste'!$D$2:$D$16</definedName>
    <definedName name="CRERSAAUTR___13MNT___RRDANM1\_________">'Provis°, dépréciat°, subvent'!$G$41</definedName>
    <definedName name="CRERSAAUTR___13PERCUNRRDANN0\_________">'Provis°, dépréciat°, subvent'!$J$41</definedName>
    <definedName name="CRERSAAUTR___13REPN__RRDANN0\_________">'Provis°, dépréciat°, subvent'!$K$41</definedName>
    <definedName name="CRERSAAUTR___13REPN1_RRDANM1\_________">'Provis°, dépréciat°, subvent'!$H$41</definedName>
    <definedName name="CRERSAAUTR___14DOT___RRDANN0\_________">'Provis°, dépréciat°, subvent'!$H$7</definedName>
    <definedName name="CRERSAAUTR___14MNT___RRDANN0\_________">'Provis°, dépréciat°, subvent'!$G$7</definedName>
    <definedName name="CRERSAAUTR___14REPRISRRDANN0\_________">'Provis°, dépréciat°, subvent'!$I$7</definedName>
    <definedName name="CRERSAAUTR___15DOT___RRDANN0\_________">'Provis°, dépréciat°, subvent'!$H$12</definedName>
    <definedName name="CRERSAAUTR___15MNT___RRDANN0\_________">'Provis°, dépréciat°, subvent'!$G$12</definedName>
    <definedName name="CRERSAAUTR___15REPRISRRDANN0\_________">'Provis°, dépréciat°, subvent'!$I$12</definedName>
    <definedName name="CRERSAAUTR___29DOT___RRDANN0\_________">'Provis°, dépréciat°, subvent'!$H$17</definedName>
    <definedName name="CRERSAAUTR___29MNT___RRDANN0\_________">'Provis°, dépréciat°, subvent'!$G$17</definedName>
    <definedName name="CRERSAAUTR___29REPRISRRDANN0\_________">'Provis°, dépréciat°, subvent'!$I$17</definedName>
    <definedName name="CRERSAAUTR___FIDOT___RRDANN0\_________">'Provis°, dépréciat°, subvent'!$H$32</definedName>
    <definedName name="CRERSAAUTR___FIMNT___RRDANN0\_________">'Provis°, dépréciat°, subvent'!$G$32</definedName>
    <definedName name="CRERSAAUTR___FIREPRISRRDANN0\_________">'Provis°, dépréciat°, subvent'!$I$32</definedName>
    <definedName name="CRERSAAUTR___SKDOT___RRDANN0\_________">'Provis°, dépréciat°, subvent'!$H$22</definedName>
    <definedName name="CRERSAAUTR___SKMNT___RRDANN0\_________">'Provis°, dépréciat°, subvent'!$G$22</definedName>
    <definedName name="CRERSAAUTR___SKREPRISRRDANN0\_________">'Provis°, dépréciat°, subvent'!$I$22</definedName>
    <definedName name="CRERSAAUTR___TIDOT___RRDANN0\_________">'Provis°, dépréciat°, subvent'!$H$27</definedName>
    <definedName name="CRERSAAUTR___TIMNT___RRDANN0\_________">'Provis°, dépréciat°, subvent'!$G$27</definedName>
    <definedName name="CRERSAAUTR___TIREPRISRRDANN0\_________">'Provis°, dépréciat°, subvent'!$I$27</definedName>
    <definedName name="CRERSACPTE___60______PRDANN0\FINESS_ET">'CRA FINESS'!$E$13</definedName>
    <definedName name="CRERSACPTE___60______PRDANN0\Id_CR_SF_">'CRA_SF'!$E$13</definedName>
    <definedName name="CRERSACPTE___60______RRDANM1\FINESS_ET">'CRA FINESS'!$D$13</definedName>
    <definedName name="CRERSACPTE___60______RRDANM1\Id_CR_SF_">'CRA_SF'!$D$13</definedName>
    <definedName name="CRERSACPTE___60______RRDANN0\FINESS_ET">'CRA FINESS'!$H$13</definedName>
    <definedName name="CRERSACPTE___60______RRDANN0\Id_CR_SF_">'CRA_SF'!$H$13</definedName>
    <definedName name="CRERSACPTE___60______VDMANN0\FINESS_ET">'CRA FINESS'!$F$13</definedName>
    <definedName name="CRERSACPTE___60______VDMANN0\Id_CR_SF_">'CRA_SF'!$F$13</definedName>
    <definedName name="CRERSACPTE___603P____PRDANN0\FINESS_ET">'CRA FINESS'!$E$136</definedName>
    <definedName name="CRERSACPTE___603P____PRDANN0\Id_CR_SF_">'CRA_SF'!$E$136</definedName>
    <definedName name="CRERSACPTE___603P____RRDANM1\FINESS_ET">'CRA FINESS'!$D$136</definedName>
    <definedName name="CRERSACPTE___603P____RRDANM1\Id_CR_SF_">'CRA_SF'!$D$136</definedName>
    <definedName name="CRERSACPTE___603P____RRDANN0\FINESS_ET">'CRA FINESS'!$H$136</definedName>
    <definedName name="CRERSACPTE___603P____RRDANN0\Id_CR_SF_">'CRA_SF'!$H$136</definedName>
    <definedName name="CRERSACPTE___603P____VDMANN0\FINESS_ET">'CRA FINESS'!$F$136</definedName>
    <definedName name="CRERSACPTE___603P____VDMANN0\Id_CR_SF_">'CRA_SF'!$F$136</definedName>
    <definedName name="CRERSACPTE___609_____PRDANN0\FINESS_ET">'CRA FINESS'!$E$137</definedName>
    <definedName name="CRERSACPTE___609_____PRDANN0\Id_CR_SF_">'CRA_SF'!$E$137</definedName>
    <definedName name="CRERSACPTE___609_____RRDANM1\FINESS_ET">'CRA FINESS'!$D$137</definedName>
    <definedName name="CRERSACPTE___609_____RRDANM1\Id_CR_SF_">'CRA_SF'!$D$137</definedName>
    <definedName name="CRERSACPTE___609_____RRDANN0\FINESS_ET">'CRA FINESS'!$H$137</definedName>
    <definedName name="CRERSACPTE___609_____RRDANN0\Id_CR_SF_">'CRA_SF'!$H$137</definedName>
    <definedName name="CRERSACPTE___609_____VDMANN0\FINESS_ET">'CRA FINESS'!$F$137</definedName>
    <definedName name="CRERSACPTE___609_____VDMANN0\Id_CR_SF_">'CRA_SF'!$F$137</definedName>
    <definedName name="CRERSACPTE___6111____PRDANN0\FINESS_ET">'CRA FINESS'!$E$18</definedName>
    <definedName name="CRERSACPTE___6111____PRDANN0\Id_CR_SF_">'CRA_SF'!$E$18</definedName>
    <definedName name="CRERSACPTE___6111____RRDANM1\FINESS_ET">'CRA FINESS'!$D$18</definedName>
    <definedName name="CRERSACPTE___6111____RRDANM1\Id_CR_SF_">'CRA_SF'!$D$18</definedName>
    <definedName name="CRERSACPTE___6111____RRDANN0\FINESS_ET">'CRA FINESS'!$H$18</definedName>
    <definedName name="CRERSACPTE___6111____RRDANN0\Id_CR_SF_">'CRA_SF'!$H$18</definedName>
    <definedName name="CRERSACPTE___6111____VDMANN0\FINESS_ET">'CRA FINESS'!$F$18</definedName>
    <definedName name="CRERSACPTE___6111____VDMANN0\Id_CR_SF_">'CRA_SF'!$F$18</definedName>
    <definedName name="CRERSACPTE___6112____PRDANN0\FINESS_ET">'CRA FINESS'!$E$19</definedName>
    <definedName name="CRERSACPTE___6112____PRDANN0\Id_CR_SF_">'CRA_SF'!$E$19</definedName>
    <definedName name="CRERSACPTE___6112____RRDANM1\FINESS_ET">'CRA FINESS'!$D$19</definedName>
    <definedName name="CRERSACPTE___6112____RRDANM1\Id_CR_SF_">'CRA_SF'!$D$19</definedName>
    <definedName name="CRERSACPTE___6112____RRDANN0\FINESS_ET">'CRA FINESS'!$H$19</definedName>
    <definedName name="CRERSACPTE___6112____RRDANN0\Id_CR_SF_">'CRA_SF'!$H$19</definedName>
    <definedName name="CRERSACPTE___6112____VDMANN0\FINESS_ET">'CRA FINESS'!$F$19</definedName>
    <definedName name="CRERSACPTE___6112____VDMANN0\Id_CR_SF_">'CRA_SF'!$F$19</definedName>
    <definedName name="CRERSACPTE___612_____PRDANN0\FINESS_ET">'CRA FINESS'!$E$55</definedName>
    <definedName name="CRERSACPTE___612_____PRDANN0\Id_CR_SF_">'CRA_SF'!$E$55</definedName>
    <definedName name="CRERSACPTE___612_____RRDANM1\FINESS_ET">'CRA FINESS'!$D$55</definedName>
    <definedName name="CRERSACPTE___612_____RRDANM1\Id_CR_SF_">'CRA_SF'!$D$55</definedName>
    <definedName name="CRERSACPTE___612_____RRDANN0\FINESS_ET">'CRA FINESS'!$H$55</definedName>
    <definedName name="CRERSACPTE___612_____RRDANN0\Id_CR_SF_">'CRA_SF'!$H$55</definedName>
    <definedName name="CRERSACPTE___612_____VDMANN0\FINESS_ET">'CRA FINESS'!$F$55</definedName>
    <definedName name="CRERSACPTE___612_____VDMANN0\Id_CR_SF_">'CRA_SF'!$F$55</definedName>
    <definedName name="CRERSACPTE___613_____PRDANN0\FINESS_ET">'CRA FINESS'!$E$56</definedName>
    <definedName name="CRERSACPTE___613_____PRDANN0\Id_CR_SF_">'CRA_SF'!$E$56</definedName>
    <definedName name="CRERSACPTE___613_____RRDANM1\FINESS_ET">'CRA FINESS'!$D$56</definedName>
    <definedName name="CRERSACPTE___613_____RRDANM1\Id_CR_SF_">'CRA_SF'!$D$56</definedName>
    <definedName name="CRERSACPTE___613_____RRDANN0\FINESS_ET">'CRA FINESS'!$H$56</definedName>
    <definedName name="CRERSACPTE___613_____RRDANN0\Id_CR_SF_">'CRA_SF'!$H$56</definedName>
    <definedName name="CRERSACPTE___613_____VDMANN0\FINESS_ET">'CRA FINESS'!$F$56</definedName>
    <definedName name="CRERSACPTE___613_____VDMANN0\Id_CR_SF_">'CRA_SF'!$F$56</definedName>
    <definedName name="CRERSACPTE___614_____PRDANN0\FINESS_ET">'CRA FINESS'!$E$57</definedName>
    <definedName name="CRERSACPTE___614_____PRDANN0\Id_CR_SF_">'CRA_SF'!$E$57</definedName>
    <definedName name="CRERSACPTE___614_____RRDANM1\FINESS_ET">'CRA FINESS'!$D$57</definedName>
    <definedName name="CRERSACPTE___614_____RRDANM1\Id_CR_SF_">'CRA_SF'!$D$57</definedName>
    <definedName name="CRERSACPTE___614_____RRDANN0\FINESS_ET">'CRA FINESS'!$H$57</definedName>
    <definedName name="CRERSACPTE___614_____RRDANN0\Id_CR_SF_">'CRA_SF'!$H$57</definedName>
    <definedName name="CRERSACPTE___614_____VDMANN0\FINESS_ET">'CRA FINESS'!$F$57</definedName>
    <definedName name="CRERSACPTE___614_____VDMANN0\Id_CR_SF_">'CRA_SF'!$F$57</definedName>
    <definedName name="CRERSACPTE___615_____PRDANN0\FINESS_ET">'CRA FINESS'!$E$58</definedName>
    <definedName name="CRERSACPTE___615_____PRDANN0\Id_CR_SF_">'CRA_SF'!$E$58</definedName>
    <definedName name="CRERSACPTE___615_____RRDANM1\FINESS_ET">'CRA FINESS'!$D$58</definedName>
    <definedName name="CRERSACPTE___615_____RRDANM1\Id_CR_SF_">'CRA_SF'!$D$58</definedName>
    <definedName name="CRERSACPTE___615_____RRDANN0\FINESS_ET">'CRA FINESS'!$H$58</definedName>
    <definedName name="CRERSACPTE___615_____RRDANN0\Id_CR_SF_">'CRA_SF'!$H$58</definedName>
    <definedName name="CRERSACPTE___615_____VDMANN0\FINESS_ET">'CRA FINESS'!$F$58</definedName>
    <definedName name="CRERSACPTE___615_____VDMANN0\Id_CR_SF_">'CRA_SF'!$F$58</definedName>
    <definedName name="CRERSACPTE___616_____PRDANN0\FINESS_ET">'CRA FINESS'!$E$59</definedName>
    <definedName name="CRERSACPTE___616_____PRDANN0\Id_CR_SF_">'CRA_SF'!$E$59</definedName>
    <definedName name="CRERSACPTE___616_____RRDANM1\FINESS_ET">'CRA FINESS'!$D$59</definedName>
    <definedName name="CRERSACPTE___616_____RRDANM1\Id_CR_SF_">'CRA_SF'!$D$59</definedName>
    <definedName name="CRERSACPTE___616_____RRDANN0\FINESS_ET">'CRA FINESS'!$H$59</definedName>
    <definedName name="CRERSACPTE___616_____RRDANN0\Id_CR_SF_">'CRA_SF'!$H$59</definedName>
    <definedName name="CRERSACPTE___616_____VDMANN0\FINESS_ET">'CRA FINESS'!$F$59</definedName>
    <definedName name="CRERSACPTE___616_____VDMANN0\Id_CR_SF_">'CRA_SF'!$F$59</definedName>
    <definedName name="CRERSACPTE___617_____PRDANN0\FINESS_ET">'CRA FINESS'!$E$60</definedName>
    <definedName name="CRERSACPTE___617_____PRDANN0\Id_CR_SF_">'CRA_SF'!$E$60</definedName>
    <definedName name="CRERSACPTE___617_____RRDANM1\FINESS_ET">'CRA FINESS'!$D$60</definedName>
    <definedName name="CRERSACPTE___617_____RRDANM1\Id_CR_SF_">'CRA_SF'!$D$60</definedName>
    <definedName name="CRERSACPTE___617_____RRDANN0\FINESS_ET">'CRA FINESS'!$H$60</definedName>
    <definedName name="CRERSACPTE___617_____RRDANN0\Id_CR_SF_">'CRA_SF'!$H$60</definedName>
    <definedName name="CRERSACPTE___617_____VDMANN0\FINESS_ET">'CRA FINESS'!$F$60</definedName>
    <definedName name="CRERSACPTE___617_____VDMANN0\Id_CR_SF_">'CRA_SF'!$F$60</definedName>
    <definedName name="CRERSACPTE___618_____PRDANN0\FINESS_ET">'CRA FINESS'!$E$61</definedName>
    <definedName name="CRERSACPTE___618_____PRDANN0\Id_CR_SF_">'CRA_SF'!$E$61</definedName>
    <definedName name="CRERSACPTE___618_____RRDANM1\FINESS_ET">'CRA FINESS'!$D$61</definedName>
    <definedName name="CRERSACPTE___618_____RRDANM1\Id_CR_SF_">'CRA_SF'!$D$61</definedName>
    <definedName name="CRERSACPTE___618_____RRDANN0\FINESS_ET">'CRA FINESS'!$H$61</definedName>
    <definedName name="CRERSACPTE___618_____RRDANN0\Id_CR_SF_">'CRA_SF'!$H$61</definedName>
    <definedName name="CRERSACPTE___618_____VDMANN0\FINESS_ET">'CRA FINESS'!$F$61</definedName>
    <definedName name="CRERSACPTE___618_____VDMANN0\Id_CR_SF_">'CRA_SF'!$F$61</definedName>
    <definedName name="CRERSACPTE___619_____PRDANN0\FINESS_ET">'CRA FINESS'!$E$138</definedName>
    <definedName name="CRERSACPTE___619_____PRDANN0\Id_CR_SF_">'CRA_SF'!$E$138</definedName>
    <definedName name="CRERSACPTE___619_____RRDANM1\FINESS_ET">'CRA FINESS'!$D$138</definedName>
    <definedName name="CRERSACPTE___619_____RRDANM1\Id_CR_SF_">'CRA_SF'!$D$138</definedName>
    <definedName name="CRERSACPTE___619_____RRDANN0\FINESS_ET">'CRA FINESS'!$H$138</definedName>
    <definedName name="CRERSACPTE___619_____RRDANN0\Id_CR_SF_">'CRA_SF'!$H$138</definedName>
    <definedName name="CRERSACPTE___619_____VDMANN0\FINESS_ET">'CRA FINESS'!$F$138</definedName>
    <definedName name="CRERSACPTE___619_____VDMANN0\Id_CR_SF_">'CRA_SF'!$F$138</definedName>
    <definedName name="CRERSACPTE___621_____PRDANN0\FINESS_ET">'CRA FINESS'!$E$39</definedName>
    <definedName name="CRERSACPTE___621_____PRDANN0\Id_CR_SF_">'CRA_SF'!$E$39</definedName>
    <definedName name="CRERSACPTE___621_____RRDANM1\FINESS_ET">'CRA FINESS'!$D$39</definedName>
    <definedName name="CRERSACPTE___621_____RRDANM1\Id_CR_SF_">'CRA_SF'!$D$39</definedName>
    <definedName name="CRERSACPTE___621_____RRDANN0\FINESS_ET">'CRA FINESS'!$H$39</definedName>
    <definedName name="CRERSACPTE___621_____RRDANN0\Id_CR_SF_">'CRA_SF'!$H$39</definedName>
    <definedName name="CRERSACPTE___621_____VDMANN0\FINESS_ET">'CRA FINESS'!$F$39</definedName>
    <definedName name="CRERSACPTE___621_____VDMANN0\Id_CR_SF_">'CRA_SF'!$F$39</definedName>
    <definedName name="CRERSACPTE___622_____PRDANN0\FINESS_ET">'CRA FINESS'!$E$40</definedName>
    <definedName name="CRERSACPTE___622_____PRDANN0\Id_CR_SF_">'CRA_SF'!$E$40</definedName>
    <definedName name="CRERSACPTE___622_____RRDANM1\FINESS_ET">'CRA FINESS'!$D$40</definedName>
    <definedName name="CRERSACPTE___622_____RRDANM1\Id_CR_SF_">'CRA_SF'!$D$40</definedName>
    <definedName name="CRERSACPTE___622_____RRDANN0\FINESS_ET">'CRA FINESS'!$H$40</definedName>
    <definedName name="CRERSACPTE___622_____RRDANN0\Id_CR_SF_">'CRA_SF'!$H$40</definedName>
    <definedName name="CRERSACPTE___622_____VDMANN0\FINESS_ET">'CRA FINESS'!$F$40</definedName>
    <definedName name="CRERSACPTE___622_____VDMANN0\Id_CR_SF_">'CRA_SF'!$F$40</definedName>
    <definedName name="CRERSACPTE___623_____PRDANN0\FINESS_ET">'CRA FINESS'!$E$62</definedName>
    <definedName name="CRERSACPTE___623_____PRDANN0\Id_CR_SF_">'CRA_SF'!$E$62</definedName>
    <definedName name="CRERSACPTE___623_____RRDANM1\FINESS_ET">'CRA FINESS'!$D$62</definedName>
    <definedName name="CRERSACPTE___623_____RRDANM1\Id_CR_SF_">'CRA_SF'!$D$62</definedName>
    <definedName name="CRERSACPTE___623_____RRDANN0\FINESS_ET">'CRA FINESS'!$H$62</definedName>
    <definedName name="CRERSACPTE___623_____RRDANN0\Id_CR_SF_">'CRA_SF'!$H$62</definedName>
    <definedName name="CRERSACPTE___623_____VDMANN0\FINESS_ET">'CRA FINESS'!$F$62</definedName>
    <definedName name="CRERSACPTE___623_____VDMANN0\Id_CR_SF_">'CRA_SF'!$F$62</definedName>
    <definedName name="CRERSACPTE___624_____PRDANN0\FINESS_ET">'CRA FINESS'!$E$22</definedName>
    <definedName name="CRERSACPTE___624_____PRDANN0\Id_CR_SF_">'CRA_SF'!$E$22</definedName>
    <definedName name="CRERSACPTE___624_____RRDANM1\FINESS_ET">'CRA FINESS'!$D$22</definedName>
    <definedName name="CRERSACPTE___624_____RRDANM1\Id_CR_SF_">'CRA_SF'!$D$22</definedName>
    <definedName name="CRERSACPTE___624_____RRDANN0\FINESS_ET">'CRA FINESS'!$H$22</definedName>
    <definedName name="CRERSACPTE___624_____RRDANN0\Id_CR_SF_">'CRA_SF'!$H$22</definedName>
    <definedName name="CRERSACPTE___624_____VDMANN0\FINESS_ET">'CRA FINESS'!$F$22</definedName>
    <definedName name="CRERSACPTE___624_____VDMANN0\Id_CR_SF_">'CRA_SF'!$F$22</definedName>
    <definedName name="CRERSACPTE___6245____PRDANN0\FINESS_ET">'CRA FINESS'!$E$23</definedName>
    <definedName name="CRERSACPTE___6245____PRDANN0\Id_CR_SF_">'CRA_SF'!$E$23</definedName>
    <definedName name="CRERSACPTE___6245____RRDANM1\FINESS_ET">'CRA FINESS'!$D$23</definedName>
    <definedName name="CRERSACPTE___6245____RRDANM1\Id_CR_SF_">'CRA_SF'!$D$23</definedName>
    <definedName name="CRERSACPTE___6245____RRDANN0\FINESS_ET">'CRA FINESS'!$H$23</definedName>
    <definedName name="CRERSACPTE___6245____RRDANN0\Id_CR_SF_">'CRA_SF'!$H$23</definedName>
    <definedName name="CRERSACPTE___6245____VDMANN0\FINESS_ET">'CRA FINESS'!$F$23</definedName>
    <definedName name="CRERSACPTE___6245____VDMANN0\Id_CR_SF_">'CRA_SF'!$F$23</definedName>
    <definedName name="CRERSACPTE___625_____PRDANN0\FINESS_ET">'CRA FINESS'!$E$24</definedName>
    <definedName name="CRERSACPTE___625_____PRDANN0\Id_CR_SF_">'CRA_SF'!$E$24</definedName>
    <definedName name="CRERSACPTE___625_____RRDANM1\FINESS_ET">'CRA FINESS'!$D$24</definedName>
    <definedName name="CRERSACPTE___625_____RRDANM1\Id_CR_SF_">'CRA_SF'!$D$24</definedName>
    <definedName name="CRERSACPTE___625_____RRDANN0\FINESS_ET">'CRA FINESS'!$H$24</definedName>
    <definedName name="CRERSACPTE___625_____RRDANN0\Id_CR_SF_">'CRA_SF'!$H$24</definedName>
    <definedName name="CRERSACPTE___625_____VDMANN0\FINESS_ET">'CRA FINESS'!$F$24</definedName>
    <definedName name="CRERSACPTE___625_____VDMANN0\Id_CR_SF_">'CRA_SF'!$F$24</definedName>
    <definedName name="CRERSACPTE___626_____PRDANN0\FINESS_ET">'CRA FINESS'!$E$25</definedName>
    <definedName name="CRERSACPTE___626_____PRDANN0\Id_CR_SF_">'CRA_SF'!$E$25</definedName>
    <definedName name="CRERSACPTE___626_____RRDANM1\FINESS_ET">'CRA FINESS'!$D$25</definedName>
    <definedName name="CRERSACPTE___626_____RRDANM1\Id_CR_SF_">'CRA_SF'!$D$25</definedName>
    <definedName name="CRERSACPTE___626_____RRDANN0\FINESS_ET">'CRA FINESS'!$H$25</definedName>
    <definedName name="CRERSACPTE___626_____RRDANN0\Id_CR_SF_">'CRA_SF'!$H$25</definedName>
    <definedName name="CRERSACPTE___626_____VDMANN0\FINESS_ET">'CRA FINESS'!$F$25</definedName>
    <definedName name="CRERSACPTE___626_____VDMANN0\Id_CR_SF_">'CRA_SF'!$F$25</definedName>
    <definedName name="CRERSACPTE___627_____PRDANN0\FINESS_ET">'CRA FINESS'!$E$63</definedName>
    <definedName name="CRERSACPTE___627_____PRDANN0\Id_CR_SF_">'CRA_SF'!$E$63</definedName>
    <definedName name="CRERSACPTE___627_____RRDANM1\FINESS_ET">'CRA FINESS'!$D$63</definedName>
    <definedName name="CRERSACPTE___627_____RRDANM1\Id_CR_SF_">'CRA_SF'!$D$63</definedName>
    <definedName name="CRERSACPTE___627_____RRDANN0\FINESS_ET">'CRA FINESS'!$H$63</definedName>
    <definedName name="CRERSACPTE___627_____RRDANN0\Id_CR_SF_">'CRA_SF'!$H$63</definedName>
    <definedName name="CRERSACPTE___627_____VDMANN0\FINESS_ET">'CRA FINESS'!$F$63</definedName>
    <definedName name="CRERSACPTE___627_____VDMANN0\Id_CR_SF_">'CRA_SF'!$F$63</definedName>
    <definedName name="CRERSACPTE___628_____PRDANN0\FINESS_ET">'CRA FINESS'!$E$26</definedName>
    <definedName name="CRERSACPTE___628_____PRDANN0\Id_CR_SF_">'CRA_SF'!$E$26</definedName>
    <definedName name="CRERSACPTE___628_____RRDANM1\FINESS_ET">'CRA FINESS'!$D$26</definedName>
    <definedName name="CRERSACPTE___628_____RRDANM1\Id_CR_SF_">'CRA_SF'!$D$26</definedName>
    <definedName name="CRERSACPTE___628_____RRDANN0\FINESS_ET">'CRA FINESS'!$H$26</definedName>
    <definedName name="CRERSACPTE___628_____RRDANN0\Id_CR_SF_">'CRA_SF'!$H$26</definedName>
    <definedName name="CRERSACPTE___628_____VDMANN0\FINESS_ET">'CRA FINESS'!$F$26</definedName>
    <definedName name="CRERSACPTE___628_____VDMANN0\Id_CR_SF_">'CRA_SF'!$F$26</definedName>
    <definedName name="CRERSACPTE___6281____PRDANN0\FINESS_ET">'CRA FINESS'!$E$27</definedName>
    <definedName name="CRERSACPTE___6281____PRDANN0\Id_CR_SF_">'CRA_SF'!$E$27</definedName>
    <definedName name="CRERSACPTE___6281____RRDANM1\FINESS_ET">'CRA FINESS'!$D$27</definedName>
    <definedName name="CRERSACPTE___6281____RRDANM1\Id_CR_SF_">'CRA_SF'!$D$27</definedName>
    <definedName name="CRERSACPTE___6281____RRDANN0\FINESS_ET">'CRA FINESS'!$H$27</definedName>
    <definedName name="CRERSACPTE___6281____RRDANN0\Id_CR_SF_">'CRA_SF'!$H$27</definedName>
    <definedName name="CRERSACPTE___6281____VDMANN0\FINESS_ET">'CRA FINESS'!$F$27</definedName>
    <definedName name="CRERSACPTE___6281____VDMANN0\Id_CR_SF_">'CRA_SF'!$F$27</definedName>
    <definedName name="CRERSACPTE___6282____PRDANN0\FINESS_ET">'CRA FINESS'!$E$28</definedName>
    <definedName name="CRERSACPTE___6282____PRDANN0\Id_CR_SF_">'CRA_SF'!$E$28</definedName>
    <definedName name="CRERSACPTE___6282____RRDANM1\FINESS_ET">'CRA FINESS'!$D$28</definedName>
    <definedName name="CRERSACPTE___6282____RRDANM1\Id_CR_SF_">'CRA_SF'!$D$28</definedName>
    <definedName name="CRERSACPTE___6282____RRDANN0\FINESS_ET">'CRA FINESS'!$H$28</definedName>
    <definedName name="CRERSACPTE___6282____RRDANN0\Id_CR_SF_">'CRA_SF'!$H$28</definedName>
    <definedName name="CRERSACPTE___6282____VDMANN0\FINESS_ET">'CRA FINESS'!$F$28</definedName>
    <definedName name="CRERSACPTE___6282____VDMANN0\Id_CR_SF_">'CRA_SF'!$F$28</definedName>
    <definedName name="CRERSACPTE___6283____PRDANN0\FINESS_ET">'CRA FINESS'!$E$29</definedName>
    <definedName name="CRERSACPTE___6283____PRDANN0\Id_CR_SF_">'CRA_SF'!$E$29</definedName>
    <definedName name="CRERSACPTE___6283____RRDANM1\FINESS_ET">'CRA FINESS'!$D$29</definedName>
    <definedName name="CRERSACPTE___6283____RRDANM1\Id_CR_SF_">'CRA_SF'!$D$29</definedName>
    <definedName name="CRERSACPTE___6283____RRDANN0\FINESS_ET">'CRA FINESS'!$H$29</definedName>
    <definedName name="CRERSACPTE___6283____RRDANN0\Id_CR_SF_">'CRA_SF'!$H$29</definedName>
    <definedName name="CRERSACPTE___6283____VDMANN0\FINESS_ET">'CRA FINESS'!$F$29</definedName>
    <definedName name="CRERSACPTE___6283____VDMANN0\Id_CR_SF_">'CRA_SF'!$F$29</definedName>
    <definedName name="CRERSACPTE___6284____PRDANN0\FINESS_ET">'CRA FINESS'!$E$30</definedName>
    <definedName name="CRERSACPTE___6284____PRDANN0\Id_CR_SF_">'CRA_SF'!$E$30</definedName>
    <definedName name="CRERSACPTE___6284____RRDANM1\FINESS_ET">'CRA FINESS'!$D$30</definedName>
    <definedName name="CRERSACPTE___6284____RRDANM1\Id_CR_SF_">'CRA_SF'!$D$30</definedName>
    <definedName name="CRERSACPTE___6284____RRDANN0\FINESS_ET">'CRA FINESS'!$H$30</definedName>
    <definedName name="CRERSACPTE___6284____RRDANN0\Id_CR_SF_">'CRA_SF'!$H$30</definedName>
    <definedName name="CRERSACPTE___6284____VDMANN0\FINESS_ET">'CRA FINESS'!$F$30</definedName>
    <definedName name="CRERSACPTE___6284____VDMANN0\Id_CR_SF_">'CRA_SF'!$F$30</definedName>
    <definedName name="CRERSACPTE___6286____PRDANN0\FINESS_ET">'CRA FINESS'!$E$31</definedName>
    <definedName name="CRERSACPTE___6286____PRDANN0\Id_CR_SF_">'CRA_SF'!$E$31</definedName>
    <definedName name="CRERSACPTE___6286____RRDANM1\FINESS_ET">'CRA FINESS'!$D$31</definedName>
    <definedName name="CRERSACPTE___6286____RRDANM1\Id_CR_SF_">'CRA_SF'!$D$31</definedName>
    <definedName name="CRERSACPTE___6286____RRDANN0\FINESS_ET">'CRA FINESS'!$H$31</definedName>
    <definedName name="CRERSACPTE___6286____RRDANN0\Id_CR_SF_">'CRA_SF'!$H$31</definedName>
    <definedName name="CRERSACPTE___6286____VDMANN0\FINESS_ET">'CRA FINESS'!$F$31</definedName>
    <definedName name="CRERSACPTE___6286____VDMANN0\Id_CR_SF_">'CRA_SF'!$F$31</definedName>
    <definedName name="CRERSACPTE___629_____PRDANN0\FINESS_ET">'CRA FINESS'!$E$139</definedName>
    <definedName name="CRERSACPTE___629_____PRDANN0\Id_CR_SF_">'CRA_SF'!$E$139</definedName>
    <definedName name="CRERSACPTE___629_____RRDANM1\FINESS_ET">'CRA FINESS'!$D$139</definedName>
    <definedName name="CRERSACPTE___629_____RRDANM1\Id_CR_SF_">'CRA_SF'!$D$139</definedName>
    <definedName name="CRERSACPTE___629_____RRDANN0\FINESS_ET">'CRA FINESS'!$H$139</definedName>
    <definedName name="CRERSACPTE___629_____RRDANN0\Id_CR_SF_">'CRA_SF'!$H$139</definedName>
    <definedName name="CRERSACPTE___629_____VDMANN0\FINESS_ET">'CRA FINESS'!$F$139</definedName>
    <definedName name="CRERSACPTE___629_____VDMANN0\Id_CR_SF_">'CRA_SF'!$F$139</definedName>
    <definedName name="CRERSACPTE___631_____PRDANN0\FINESS_ET">'CRA FINESS'!$E$41</definedName>
    <definedName name="CRERSACPTE___631_____PRDANN0\Id_CR_SF_">'CRA_SF'!$E$41</definedName>
    <definedName name="CRERSACPTE___631_____RRDANM1\FINESS_ET">'CRA FINESS'!$D$41</definedName>
    <definedName name="CRERSACPTE___631_____RRDANM1\Id_CR_SF_">'CRA_SF'!$D$41</definedName>
    <definedName name="CRERSACPTE___631_____RRDANN0\FINESS_ET">'CRA FINESS'!$H$41</definedName>
    <definedName name="CRERSACPTE___631_____RRDANN0\Id_CR_SF_">'CRA_SF'!$H$41</definedName>
    <definedName name="CRERSACPTE___631_____VDMANN0\FINESS_ET">'CRA FINESS'!$F$41</definedName>
    <definedName name="CRERSACPTE___631_____VDMANN0\Id_CR_SF_">'CRA_SF'!$F$41</definedName>
    <definedName name="CRERSACPTE___6319____PRDANN0\FINESS_ET">'CRA FINESS'!$E$140</definedName>
    <definedName name="CRERSACPTE___6319____PRDANN0\Id_CR_SF_">'CRA_SF'!$E$140</definedName>
    <definedName name="CRERSACPTE___6319____RRDANM1\FINESS_ET">'CRA FINESS'!$D$140</definedName>
    <definedName name="CRERSACPTE___6319____RRDANM1\Id_CR_SF_">'CRA_SF'!$D$140</definedName>
    <definedName name="CRERSACPTE___6319____RRDANN0\FINESS_ET">'CRA FINESS'!$H$140</definedName>
    <definedName name="CRERSACPTE___6319____RRDANN0\Id_CR_SF_">'CRA_SF'!$H$140</definedName>
    <definedName name="CRERSACPTE___6319____VDMANN0\FINESS_ET">'CRA FINESS'!$F$140</definedName>
    <definedName name="CRERSACPTE___6319____VDMANN0\Id_CR_SF_">'CRA_SF'!$F$140</definedName>
    <definedName name="CRERSACPTE___633_____PRDANN0\FINESS_ET">'CRA FINESS'!$E$42</definedName>
    <definedName name="CRERSACPTE___633_____PRDANN0\Id_CR_SF_">'CRA_SF'!$E$42</definedName>
    <definedName name="CRERSACPTE___633_____RRDANM1\FINESS_ET">'CRA FINESS'!$D$42</definedName>
    <definedName name="CRERSACPTE___633_____RRDANM1\Id_CR_SF_">'CRA_SF'!$D$42</definedName>
    <definedName name="CRERSACPTE___633_____RRDANN0\FINESS_ET">'CRA FINESS'!$H$42</definedName>
    <definedName name="CRERSACPTE___633_____RRDANN0\Id_CR_SF_">'CRA_SF'!$H$42</definedName>
    <definedName name="CRERSACPTE___633_____VDMANN0\FINESS_ET">'CRA FINESS'!$F$42</definedName>
    <definedName name="CRERSACPTE___633_____VDMANN0\Id_CR_SF_">'CRA_SF'!$F$42</definedName>
    <definedName name="CRERSACPTE___6339____PRDANN0\FINESS_ET">'CRA FINESS'!$E$141</definedName>
    <definedName name="CRERSACPTE___6339____PRDANN0\Id_CR_SF_">'CRA_SF'!$E$141</definedName>
    <definedName name="CRERSACPTE___6339____RRDANM1\FINESS_ET">'CRA FINESS'!$D$141</definedName>
    <definedName name="CRERSACPTE___6339____RRDANM1\Id_CR_SF_">'CRA_SF'!$D$141</definedName>
    <definedName name="CRERSACPTE___6339____RRDANN0\FINESS_ET">'CRA FINESS'!$H$141</definedName>
    <definedName name="CRERSACPTE___6339____RRDANN0\Id_CR_SF_">'CRA_SF'!$H$141</definedName>
    <definedName name="CRERSACPTE___6339____VDMANN0\FINESS_ET">'CRA FINESS'!$F$141</definedName>
    <definedName name="CRERSACPTE___6339____VDMANN0\Id_CR_SF_">'CRA_SF'!$F$141</definedName>
    <definedName name="CRERSACPTE___635_____PRDANN0\FINESS_ET">'CRA FINESS'!$E$64</definedName>
    <definedName name="CRERSACPTE___635_____PRDANN0\Id_CR_SF_">'CRA_SF'!$E$64</definedName>
    <definedName name="CRERSACPTE___635_____RRDANM1\FINESS_ET">'CRA FINESS'!$D$64</definedName>
    <definedName name="CRERSACPTE___635_____RRDANM1\Id_CR_SF_">'CRA_SF'!$D$64</definedName>
    <definedName name="CRERSACPTE___635_____RRDANN0\FINESS_ET">'CRA FINESS'!$H$64</definedName>
    <definedName name="CRERSACPTE___635_____RRDANN0\Id_CR_SF_">'CRA_SF'!$H$64</definedName>
    <definedName name="CRERSACPTE___635_____VDMANN0\FINESS_ET">'CRA FINESS'!$F$64</definedName>
    <definedName name="CRERSACPTE___635_____VDMANN0\Id_CR_SF_">'CRA_SF'!$F$64</definedName>
    <definedName name="CRERSACPTE___637_____PRDANN0\FINESS_ET">'CRA FINESS'!$E$65</definedName>
    <definedName name="CRERSACPTE___637_____PRDANN0\Id_CR_SF_">'CRA_SF'!$E$65</definedName>
    <definedName name="CRERSACPTE___637_____RRDANM1\FINESS_ET">'CRA FINESS'!$D$65</definedName>
    <definedName name="CRERSACPTE___637_____RRDANM1\Id_CR_SF_">'CRA_SF'!$D$65</definedName>
    <definedName name="CRERSACPTE___637_____RRDANN0\FINESS_ET">'CRA FINESS'!$H$65</definedName>
    <definedName name="CRERSACPTE___637_____RRDANN0\Id_CR_SF_">'CRA_SF'!$H$65</definedName>
    <definedName name="CRERSACPTE___637_____VDMANN0\FINESS_ET">'CRA FINESS'!$F$65</definedName>
    <definedName name="CRERSACPTE___637_____VDMANN0\Id_CR_SF_">'CRA_SF'!$F$65</definedName>
    <definedName name="CRERSACPTE___641_____PRDANN0\FINESS_ET">'CRA FINESS'!$E$43</definedName>
    <definedName name="CRERSACPTE___641_____PRDANN0\Id_CR_SF_">'CRA_SF'!$E$43</definedName>
    <definedName name="CRERSACPTE___641_____RRDANM1\FINESS_ET">'CRA FINESS'!$D$43</definedName>
    <definedName name="CRERSACPTE___641_____RRDANM1\Id_CR_SF_">'CRA_SF'!$D$43</definedName>
    <definedName name="CRERSACPTE___641_____RRDANN0\FINESS_ET">'CRA FINESS'!$H$43</definedName>
    <definedName name="CRERSACPTE___641_____RRDANN0\Id_CR_SF_">'CRA_SF'!$H$43</definedName>
    <definedName name="CRERSACPTE___641_____VDMANN0\FINESS_ET">'CRA FINESS'!$F$43</definedName>
    <definedName name="CRERSACPTE___641_____VDMANN0\Id_CR_SF_">'CRA_SF'!$F$43</definedName>
    <definedName name="CRERSACPTE___6419____PRDANN0\FINESS_ET">'CRA FINESS'!$E$142</definedName>
    <definedName name="CRERSACPTE___6419____PRDANN0\Id_CR_SF_">'CRA_SF'!$E$142</definedName>
    <definedName name="CRERSACPTE___6419____RRDANM1\FINESS_ET">'CRA FINESS'!$D$142</definedName>
    <definedName name="CRERSACPTE___6419____RRDANM1\Id_CR_SF_">'CRA_SF'!$D$142</definedName>
    <definedName name="CRERSACPTE___6419____RRDANN0\FINESS_ET">'CRA FINESS'!$H$142</definedName>
    <definedName name="CRERSACPTE___6419____RRDANN0\Id_CR_SF_">'CRA_SF'!$H$142</definedName>
    <definedName name="CRERSACPTE___6419____VDMANN0\FINESS_ET">'CRA FINESS'!$F$142</definedName>
    <definedName name="CRERSACPTE___6419____VDMANN0\Id_CR_SF_">'CRA_SF'!$F$142</definedName>
    <definedName name="CRERSACPTE___642_____PRDANN0\FINESS_ET">'CRA FINESS'!$E$44</definedName>
    <definedName name="CRERSACPTE___642_____PRDANN0\Id_CR_SF_">'CRA_SF'!$E$44</definedName>
    <definedName name="CRERSACPTE___642_____RRDANM1\FINESS_ET">'CRA FINESS'!$D$44</definedName>
    <definedName name="CRERSACPTE___642_____RRDANM1\Id_CR_SF_">'CRA_SF'!$D$44</definedName>
    <definedName name="CRERSACPTE___642_____RRDANN0\FINESS_ET">'CRA FINESS'!$H$44</definedName>
    <definedName name="CRERSACPTE___642_____RRDANN0\Id_CR_SF_">'CRA_SF'!$H$44</definedName>
    <definedName name="CRERSACPTE___642_____VDMANN0\FINESS_ET">'CRA FINESS'!$F$44</definedName>
    <definedName name="CRERSACPTE___642_____VDMANN0\Id_CR_SF_">'CRA_SF'!$F$44</definedName>
    <definedName name="CRERSACPTE___6429____PRDANN0\FINESS_ET">'CRA FINESS'!$E$143</definedName>
    <definedName name="CRERSACPTE___6429____PRDANN0\Id_CR_SF_">'CRA_SF'!$E$143</definedName>
    <definedName name="CRERSACPTE___6429____RRDANM1\FINESS_ET">'CRA FINESS'!$D$143</definedName>
    <definedName name="CRERSACPTE___6429____RRDANM1\Id_CR_SF_">'CRA_SF'!$D$143</definedName>
    <definedName name="CRERSACPTE___6429____RRDANN0\FINESS_ET">'CRA FINESS'!$H$143</definedName>
    <definedName name="CRERSACPTE___6429____RRDANN0\Id_CR_SF_">'CRA_SF'!$H$143</definedName>
    <definedName name="CRERSACPTE___6429____VDMANN0\FINESS_ET">'CRA FINESS'!$F$143</definedName>
    <definedName name="CRERSACPTE___6429____VDMANN0\Id_CR_SF_">'CRA_SF'!$F$143</definedName>
    <definedName name="CRERSACPTE___645_____PRDANN0\FINESS_ET">'CRA FINESS'!$E$45</definedName>
    <definedName name="CRERSACPTE___645_____PRDANN0\Id_CR_SF_">'CRA_SF'!$E$45</definedName>
    <definedName name="CRERSACPTE___645_____RRDANM1\FINESS_ET">'CRA FINESS'!$D$45</definedName>
    <definedName name="CRERSACPTE___645_____RRDANM1\Id_CR_SF_">'CRA_SF'!$D$45</definedName>
    <definedName name="CRERSACPTE___645_____RRDANN0\FINESS_ET">'CRA FINESS'!$H$45</definedName>
    <definedName name="CRERSACPTE___645_____RRDANN0\Id_CR_SF_">'CRA_SF'!$H$45</definedName>
    <definedName name="CRERSACPTE___645_____VDMANN0\FINESS_ET">'CRA FINESS'!$F$45</definedName>
    <definedName name="CRERSACPTE___645_____VDMANN0\Id_CR_SF_">'CRA_SF'!$F$45</definedName>
    <definedName name="CRERSACPTE___64519_29PRDANN0\FINESS_ET">'CRA FINESS'!$E$144</definedName>
    <definedName name="CRERSACPTE___64519_29PRDANN0\Id_CR_SF_">'CRA_SF'!$E$144</definedName>
    <definedName name="CRERSACPTE___64519_29RRDANM1\FINESS_ET">'CRA FINESS'!$D$144</definedName>
    <definedName name="CRERSACPTE___64519_29RRDANM1\Id_CR_SF_">'CRA_SF'!$D$144</definedName>
    <definedName name="CRERSACPTE___64519_29RRDANN0\FINESS_ET">'CRA FINESS'!$H$144</definedName>
    <definedName name="CRERSACPTE___64519_29RRDANN0\Id_CR_SF_">'CRA_SF'!$H$144</definedName>
    <definedName name="CRERSACPTE___64519_29VDMANN0\FINESS_ET">'CRA FINESS'!$F$144</definedName>
    <definedName name="CRERSACPTE___64519_29VDMANN0\Id_CR_SF_">'CRA_SF'!$F$144</definedName>
    <definedName name="CRERSACPTE___647_____PRDANN0\FINESS_ET">'CRA FINESS'!$E$46</definedName>
    <definedName name="CRERSACPTE___647_____PRDANN0\Id_CR_SF_">'CRA_SF'!$E$46</definedName>
    <definedName name="CRERSACPTE___647_____RRDANM1\FINESS_ET">'CRA FINESS'!$D$46</definedName>
    <definedName name="CRERSACPTE___647_____RRDANM1\Id_CR_SF_">'CRA_SF'!$D$46</definedName>
    <definedName name="CRERSACPTE___647_____RRDANN0\FINESS_ET">'CRA FINESS'!$H$46</definedName>
    <definedName name="CRERSACPTE___647_____RRDANN0\Id_CR_SF_">'CRA_SF'!$H$46</definedName>
    <definedName name="CRERSACPTE___647_____VDMANN0\FINESS_ET">'CRA FINESS'!$F$46</definedName>
    <definedName name="CRERSACPTE___647_____VDMANN0\Id_CR_SF_">'CRA_SF'!$F$46</definedName>
    <definedName name="CRERSACPTE___648_____PRDANN0\FINESS_ET">'CRA FINESS'!$E$47</definedName>
    <definedName name="CRERSACPTE___648_____PRDANN0\Id_CR_SF_">'CRA_SF'!$E$47</definedName>
    <definedName name="CRERSACPTE___648_____RRDANM1\FINESS_ET">'CRA FINESS'!$D$47</definedName>
    <definedName name="CRERSACPTE___648_____RRDANM1\Id_CR_SF_">'CRA_SF'!$D$47</definedName>
    <definedName name="CRERSACPTE___648_____RRDANN0\FINESS_ET">'CRA FINESS'!$H$47</definedName>
    <definedName name="CRERSACPTE___648_____RRDANN0\Id_CR_SF_">'CRA_SF'!$H$47</definedName>
    <definedName name="CRERSACPTE___648_____VDMANN0\FINESS_ET">'CRA FINESS'!$F$47</definedName>
    <definedName name="CRERSACPTE___648_____VDMANN0\Id_CR_SF_">'CRA_SF'!$F$47</definedName>
    <definedName name="CRERSACPTE___6489____PRDANN0\FINESS_ET">'CRA FINESS'!$E$145</definedName>
    <definedName name="CRERSACPTE___6489____PRDANN0\Id_CR_SF_">'CRA_SF'!$E$145</definedName>
    <definedName name="CRERSACPTE___6489____RRDANM1\FINESS_ET">'CRA FINESS'!$D$145</definedName>
    <definedName name="CRERSACPTE___6489____RRDANM1\Id_CR_SF_">'CRA_SF'!$D$145</definedName>
    <definedName name="CRERSACPTE___6489____RRDANN0\FINESS_ET">'CRA FINESS'!$H$145</definedName>
    <definedName name="CRERSACPTE___6489____RRDANN0\Id_CR_SF_">'CRA_SF'!$H$145</definedName>
    <definedName name="CRERSACPTE___6489____VDMANN0\FINESS_ET">'CRA FINESS'!$F$145</definedName>
    <definedName name="CRERSACPTE___6489____VDMANN0\Id_CR_SF_">'CRA_SF'!$F$145</definedName>
    <definedName name="CRERSACPTE___649_____PRDANN0\FINESS_ET">'CRA FINESS'!$E$146</definedName>
    <definedName name="CRERSACPTE___649_____PRDANN0\Id_CR_SF_">'CRA_SF'!$E$146</definedName>
    <definedName name="CRERSACPTE___649_____RRDANM1\FINESS_ET">'CRA FINESS'!$D$146</definedName>
    <definedName name="CRERSACPTE___649_____RRDANM1\Id_CR_SF_">'CRA_SF'!$D$146</definedName>
    <definedName name="CRERSACPTE___649_____RRDANN0\FINESS_ET">'CRA FINESS'!$H$146</definedName>
    <definedName name="CRERSACPTE___649_____RRDANN0\Id_CR_SF_">'CRA_SF'!$H$146</definedName>
    <definedName name="CRERSACPTE___649_____VDMANN0\FINESS_ET">'CRA FINESS'!$F$146</definedName>
    <definedName name="CRERSACPTE___649_____VDMANN0\Id_CR_SF_">'CRA_SF'!$F$146</definedName>
    <definedName name="CRERSACPTE___651_____PRDANN0\FINESS_ET">'CRA FINESS'!$E$68</definedName>
    <definedName name="CRERSACPTE___651_____PRDANN0\Id_CR_SF_">'CRA_SF'!$E$68</definedName>
    <definedName name="CRERSACPTE___651_____RRDANM1\FINESS_ET">'CRA FINESS'!$D$68</definedName>
    <definedName name="CRERSACPTE___651_____RRDANM1\Id_CR_SF_">'CRA_SF'!$D$68</definedName>
    <definedName name="CRERSACPTE___651_____RRDANN0\FINESS_ET">'CRA FINESS'!$H$68</definedName>
    <definedName name="CRERSACPTE___651_____RRDANN0\Id_CR_SF_">'CRA_SF'!$H$68</definedName>
    <definedName name="CRERSACPTE___651_____VDMANN0\FINESS_ET">'CRA FINESS'!$F$68</definedName>
    <definedName name="CRERSACPTE___651_____VDMANN0\Id_CR_SF_">'CRA_SF'!$F$68</definedName>
    <definedName name="CRERSACPTE___653_____PRDANN0\FINESS_ET">'CRA FINESS'!$E$69</definedName>
    <definedName name="CRERSACPTE___653_____PRDANN0\Id_CR_SF_">'CRA_SF'!$E$69</definedName>
    <definedName name="CRERSACPTE___653_____RRDANM1\FINESS_ET">'CRA FINESS'!$D$69</definedName>
    <definedName name="CRERSACPTE___653_____RRDANM1\Id_CR_SF_">'CRA_SF'!$D$69</definedName>
    <definedName name="CRERSACPTE___653_____RRDANN0\FINESS_ET">'CRA FINESS'!$H$69</definedName>
    <definedName name="CRERSACPTE___653_____RRDANN0\Id_CR_SF_">'CRA_SF'!$H$69</definedName>
    <definedName name="CRERSACPTE___653_____VDMANN0\FINESS_ET">'CRA FINESS'!$F$69</definedName>
    <definedName name="CRERSACPTE___653_____VDMANN0\Id_CR_SF_">'CRA_SF'!$F$69</definedName>
    <definedName name="CRERSACPTE___654_____PRDANN0\FINESS_ET">'CRA FINESS'!$E$70</definedName>
    <definedName name="CRERSACPTE___654_____PRDANN0\Id_CR_SF_">'CRA_SF'!$E$70</definedName>
    <definedName name="CRERSACPTE___654_____RRDANM1\FINESS_ET">'CRA FINESS'!$D$70</definedName>
    <definedName name="CRERSACPTE___654_____RRDANM1\Id_CR_SF_">'CRA_SF'!$D$70</definedName>
    <definedName name="CRERSACPTE___654_____RRDANN0\FINESS_ET">'CRA FINESS'!$H$70</definedName>
    <definedName name="CRERSACPTE___654_____RRDANN0\Id_CR_SF_">'CRA_SF'!$H$70</definedName>
    <definedName name="CRERSACPTE___654_____VDMANN0\FINESS_ET">'CRA FINESS'!$F$70</definedName>
    <definedName name="CRERSACPTE___654_____VDMANN0\Id_CR_SF_">'CRA_SF'!$F$70</definedName>
    <definedName name="CRERSACPTE___657_____PRDANN0\FINESS_ET">'CRA FINESS'!$E$71</definedName>
    <definedName name="CRERSACPTE___657_____PRDANN0\Id_CR_SF_">'CRA_SF'!$E$71</definedName>
    <definedName name="CRERSACPTE___657_____RRDANM1\FINESS_ET">'CRA FINESS'!$D$71</definedName>
    <definedName name="CRERSACPTE___657_____RRDANM1\Id_CR_SF_">'CRA_SF'!$D$71</definedName>
    <definedName name="CRERSACPTE___657_____RRDANN0\FINESS_ET">'CRA FINESS'!$H$71</definedName>
    <definedName name="CRERSACPTE___657_____RRDANN0\Id_CR_SF_">'CRA_SF'!$H$71</definedName>
    <definedName name="CRERSACPTE___657_____VDMANN0\FINESS_ET">'CRA FINESS'!$F$71</definedName>
    <definedName name="CRERSACPTE___657_____VDMANN0\Id_CR_SF_">'CRA_SF'!$F$71</definedName>
    <definedName name="CRERSACPTE___658_____PRDANN0\FINESS_ET">'CRA FINESS'!$E$72</definedName>
    <definedName name="CRERSACPTE___658_____PRDANN0\Id_CR_SF_">'CRA_SF'!$E$72</definedName>
    <definedName name="CRERSACPTE___658_____RRDANM1\FINESS_ET">'CRA FINESS'!$D$72</definedName>
    <definedName name="CRERSACPTE___658_____RRDANM1\Id_CR_SF_">'CRA_SF'!$D$72</definedName>
    <definedName name="CRERSACPTE___658_____RRDANN0\FINESS_ET">'CRA FINESS'!$H$72</definedName>
    <definedName name="CRERSACPTE___658_____RRDANN0\Id_CR_SF_">'CRA_SF'!$H$72</definedName>
    <definedName name="CRERSACPTE___658_____VDMANN0\FINESS_ET">'CRA FINESS'!$F$72</definedName>
    <definedName name="CRERSACPTE___658_____VDMANN0\Id_CR_SF_">'CRA_SF'!$F$72</definedName>
    <definedName name="CRERSACPTE___66______PRDANN0\FINESS_ET">'CRA FINESS'!$E$75</definedName>
    <definedName name="CRERSACPTE___66______PRDANN0\Id_CR_SF_">'CRA_SF'!$E$75</definedName>
    <definedName name="CRERSACPTE___66______RRDANM1\FINESS_ET">'CRA FINESS'!$D$75</definedName>
    <definedName name="CRERSACPTE___66______RRDANM1\Id_CR_SF_">'CRA_SF'!$D$75</definedName>
    <definedName name="CRERSACPTE___66______RRDANN0\FINESS_ET">'CRA FINESS'!$H$75</definedName>
    <definedName name="CRERSACPTE___66______RRDANN0\Id_CR_SF_">'CRA_SF'!$H$75</definedName>
    <definedName name="CRERSACPTE___66______VDMANN0\FINESS_ET">'CRA FINESS'!$F$75</definedName>
    <definedName name="CRERSACPTE___66______VDMANN0\Id_CR_SF_">'CRA_SF'!$F$75</definedName>
    <definedName name="CRERSACPTE___671_____PRDANN0\FINESS_ET">'CRA FINESS'!$E$78</definedName>
    <definedName name="CRERSACPTE___671_____PRDANN0\Id_CR_SF_">'CRA_SF'!$E$78</definedName>
    <definedName name="CRERSACPTE___671_____RRDANM1\FINESS_ET">'CRA FINESS'!$D$78</definedName>
    <definedName name="CRERSACPTE___671_____RRDANM1\Id_CR_SF_">'CRA_SF'!$D$78</definedName>
    <definedName name="CRERSACPTE___671_____RRDANN0\FINESS_ET">'CRA FINESS'!$H$78</definedName>
    <definedName name="CRERSACPTE___671_____RRDANN0\Id_CR_SF_">'CRA_SF'!$H$78</definedName>
    <definedName name="CRERSACPTE___671_____VDMANN0\FINESS_ET">'CRA FINESS'!$F$78</definedName>
    <definedName name="CRERSACPTE___671_____VDMANN0\Id_CR_SF_">'CRA_SF'!$F$78</definedName>
    <definedName name="CRERSACPTE___672_____PRDANN0\FINESS_ET">'CRA FINESS'!$E$79</definedName>
    <definedName name="CRERSACPTE___672_____PRDANN0\Id_CR_SF_">'CRA_SF'!$E$79</definedName>
    <definedName name="CRERSACPTE___672_____RRDANM1\FINESS_ET">'CRA FINESS'!$D$79</definedName>
    <definedName name="CRERSACPTE___672_____RRDANM1\Id_CR_SF_">'CRA_SF'!$D$79</definedName>
    <definedName name="CRERSACPTE___672_____RRDANN0\FINESS_ET">'CRA FINESS'!$H$79</definedName>
    <definedName name="CRERSACPTE___672_____RRDANN0\Id_CR_SF_">'CRA_SF'!$H$79</definedName>
    <definedName name="CRERSACPTE___672_____VDMANN0\FINESS_ET">'CRA FINESS'!$F$79</definedName>
    <definedName name="CRERSACPTE___672_____VDMANN0\Id_CR_SF_">'CRA_SF'!$F$79</definedName>
    <definedName name="CRERSACPTE___673_____PRDANN0\FINESS_ET">'CRA FINESS'!$E$80</definedName>
    <definedName name="CRERSACPTE___673_____PRDANN0\Id_CR_SF_">'CRA_SF'!$E$80</definedName>
    <definedName name="CRERSACPTE___673_____RRDANM1\FINESS_ET">'CRA FINESS'!$D$80</definedName>
    <definedName name="CRERSACPTE___673_____RRDANM1\Id_CR_SF_">'CRA_SF'!$D$80</definedName>
    <definedName name="CRERSACPTE___673_____RRDANN0\FINESS_ET">'CRA FINESS'!$H$80</definedName>
    <definedName name="CRERSACPTE___673_____RRDANN0\Id_CR_SF_">'CRA_SF'!$H$80</definedName>
    <definedName name="CRERSACPTE___673_____VDMANN0\FINESS_ET">'CRA FINESS'!$F$80</definedName>
    <definedName name="CRERSACPTE___673_____VDMANN0\Id_CR_SF_">'CRA_SF'!$F$80</definedName>
    <definedName name="CRERSACPTE___675_____PRDANN0\FINESS_ET">'CRA FINESS'!$E$81</definedName>
    <definedName name="CRERSACPTE___675_____PRDANN0\Id_CR_SF_">'CRA_SF'!$E$81</definedName>
    <definedName name="CRERSACPTE___675_____RRDANM1\FINESS_ET">'CRA FINESS'!$D$81</definedName>
    <definedName name="CRERSACPTE___675_____RRDANM1\Id_CR_SF_">'CRA_SF'!$D$81</definedName>
    <definedName name="CRERSACPTE___675_____RRDANN0\FINESS_ET">'CRA FINESS'!$H$81</definedName>
    <definedName name="CRERSACPTE___675_____RRDANN0\Id_CR_SF_">'CRA_SF'!$H$81</definedName>
    <definedName name="CRERSACPTE___675_____VDMANN0\FINESS_ET">'CRA FINESS'!$F$81</definedName>
    <definedName name="CRERSACPTE___675_____VDMANN0\Id_CR_SF_">'CRA_SF'!$F$81</definedName>
    <definedName name="CRERSACPTE___678_____PRDANN0\FINESS_ET">'CRA FINESS'!$E$82</definedName>
    <definedName name="CRERSACPTE___678_____PRDANN0\Id_CR_SF_">'CRA_SF'!$E$82</definedName>
    <definedName name="CRERSACPTE___678_____RRDANM1\FINESS_ET">'CRA FINESS'!$D$82</definedName>
    <definedName name="CRERSACPTE___678_____RRDANM1\Id_CR_SF_">'CRA_SF'!$D$82</definedName>
    <definedName name="CRERSACPTE___678_____RRDANN0\FINESS_ET">'CRA FINESS'!$H$82</definedName>
    <definedName name="CRERSACPTE___678_____RRDANN0\Id_CR_SF_">'CRA_SF'!$H$82</definedName>
    <definedName name="CRERSACPTE___678_____VDMANN0\FINESS_ET">'CRA FINESS'!$F$82</definedName>
    <definedName name="CRERSACPTE___678_____VDMANN0\Id_CR_SF_">'CRA_SF'!$F$82</definedName>
    <definedName name="CRERSACPTE___6811____PRDANN0\FINESS_ET">'CRA FINESS'!$E$85</definedName>
    <definedName name="CRERSACPTE___6811____PRDANN0\Id_CR_SF_">'CRA_SF'!$E$85</definedName>
    <definedName name="CRERSACPTE___6811____RRDANM1\FINESS_ET">'CRA FINESS'!$D$85</definedName>
    <definedName name="CRERSACPTE___6811____RRDANM1\Id_CR_SF_">'CRA_SF'!$D$85</definedName>
    <definedName name="CRERSACPTE___6811____RRDANN0\FINESS_ET">'CRA FINESS'!$H$85</definedName>
    <definedName name="CRERSACPTE___6811____RRDANN0\Id_CR_SF_">'CRA_SF'!$H$85</definedName>
    <definedName name="CRERSACPTE___6811____VDMANN0\FINESS_ET">'CRA FINESS'!$F$85</definedName>
    <definedName name="CRERSACPTE___6811____VDMANN0\Id_CR_SF_">'CRA_SF'!$F$85</definedName>
    <definedName name="CRERSACPTE___6812____PRDANN0\FINESS_ET">'CRA FINESS'!$E$86</definedName>
    <definedName name="CRERSACPTE___6812____PRDANN0\Id_CR_SF_">'CRA_SF'!$E$86</definedName>
    <definedName name="CRERSACPTE___6812____RRDANM1\FINESS_ET">'CRA FINESS'!$D$86</definedName>
    <definedName name="CRERSACPTE___6812____RRDANM1\Id_CR_SF_">'CRA_SF'!$D$86</definedName>
    <definedName name="CRERSACPTE___6812____RRDANN0\FINESS_ET">'CRA FINESS'!$H$86</definedName>
    <definedName name="CRERSACPTE___6812____RRDANN0\Id_CR_SF_">'CRA_SF'!$H$86</definedName>
    <definedName name="CRERSACPTE___6812____VDMANN0\FINESS_ET">'CRA FINESS'!$F$86</definedName>
    <definedName name="CRERSACPTE___6812____VDMANN0\Id_CR_SF_">'CRA_SF'!$F$86</definedName>
    <definedName name="CRERSACPTE___6815____PRDANN0\FINESS_ET">'CRA FINESS'!$E$87</definedName>
    <definedName name="CRERSACPTE___6815____PRDANN0\Id_CR_SF_">'CRA_SF'!$E$87</definedName>
    <definedName name="CRERSACPTE___6815____RRDANM1\FINESS_ET">'CRA FINESS'!$D$87</definedName>
    <definedName name="CRERSACPTE___6815____RRDANM1\Id_CR_SF_">'CRA_SF'!$D$87</definedName>
    <definedName name="CRERSACPTE___6815____RRDANN0\FINESS_ET">'CRA FINESS'!$H$87</definedName>
    <definedName name="CRERSACPTE___6815____RRDANN0\Id_CR_SF_">'CRA_SF'!$H$87</definedName>
    <definedName name="CRERSACPTE___6815____VDMANN0\FINESS_ET">'CRA FINESS'!$F$87</definedName>
    <definedName name="CRERSACPTE___6815____VDMANN0\Id_CR_SF_">'CRA_SF'!$F$87</definedName>
    <definedName name="CRERSACPTE___6816____PRDANN0\FINESS_ET">'CRA FINESS'!$E$88</definedName>
    <definedName name="CRERSACPTE___6816____PRDANN0\Id_CR_SF_">'CRA_SF'!$E$88</definedName>
    <definedName name="CRERSACPTE___6816____RRDANM1\FINESS_ET">'CRA FINESS'!$D$88</definedName>
    <definedName name="CRERSACPTE___6816____RRDANM1\Id_CR_SF_">'CRA_SF'!$D$88</definedName>
    <definedName name="CRERSACPTE___6816____RRDANN0\FINESS_ET">'CRA FINESS'!$H$88</definedName>
    <definedName name="CRERSACPTE___6816____RRDANN0\Id_CR_SF_">'CRA_SF'!$H$88</definedName>
    <definedName name="CRERSACPTE___6816____VDMANN0\FINESS_ET">'CRA FINESS'!$F$88</definedName>
    <definedName name="CRERSACPTE___6816____VDMANN0\Id_CR_SF_">'CRA_SF'!$F$88</definedName>
    <definedName name="CRERSACPTE___6817____PRDANN0\FINESS_ET">'CRA FINESS'!$E$89</definedName>
    <definedName name="CRERSACPTE___6817____PRDANN0\Id_CR_SF_">'CRA_SF'!$E$89</definedName>
    <definedName name="CRERSACPTE___6817____RRDANM1\FINESS_ET">'CRA FINESS'!$D$89</definedName>
    <definedName name="CRERSACPTE___6817____RRDANM1\Id_CR_SF_">'CRA_SF'!$D$89</definedName>
    <definedName name="CRERSACPTE___6817____RRDANN0\FINESS_ET">'CRA FINESS'!$H$89</definedName>
    <definedName name="CRERSACPTE___6817____RRDANN0\Id_CR_SF_">'CRA_SF'!$H$89</definedName>
    <definedName name="CRERSACPTE___6817____VDMANN0\FINESS_ET">'CRA FINESS'!$F$89</definedName>
    <definedName name="CRERSACPTE___6817____VDMANN0\Id_CR_SF_">'CRA_SF'!$F$89</definedName>
    <definedName name="CRERSACPTE___686_____PRDANN0\FINESS_ET">'CRA FINESS'!$E$90</definedName>
    <definedName name="CRERSACPTE___686_____PRDANN0\Id_CR_SF_">'CRA_SF'!$E$90</definedName>
    <definedName name="CRERSACPTE___686_____RRDANM1\FINESS_ET">'CRA FINESS'!$D$90</definedName>
    <definedName name="CRERSACPTE___686_____RRDANM1\Id_CR_SF_">'CRA_SF'!$D$90</definedName>
    <definedName name="CRERSACPTE___686_____RRDANN0\FINESS_ET">'CRA FINESS'!$H$90</definedName>
    <definedName name="CRERSACPTE___686_____RRDANN0\Id_CR_SF_">'CRA_SF'!$H$90</definedName>
    <definedName name="CRERSACPTE___686_____VDMANN0\FINESS_ET">'CRA FINESS'!$F$90</definedName>
    <definedName name="CRERSACPTE___686_____VDMANN0\Id_CR_SF_">'CRA_SF'!$F$90</definedName>
    <definedName name="CRERSACPTE___687_____PRDANN0\FINESS_ET">'CRA FINESS'!$E$91</definedName>
    <definedName name="CRERSACPTE___687_____PRDANN0\Id_CR_SF_">'CRA_SF'!$E$91</definedName>
    <definedName name="CRERSACPTE___687_____RRDANM1\FINESS_ET">'CRA FINESS'!$D$91</definedName>
    <definedName name="CRERSACPTE___687_____RRDANM1\Id_CR_SF_">'CRA_SF'!$D$91</definedName>
    <definedName name="CRERSACPTE___687_____RRDANN0\FINESS_ET">'CRA FINESS'!$H$91</definedName>
    <definedName name="CRERSACPTE___687_____RRDANN0\Id_CR_SF_">'CRA_SF'!$H$91</definedName>
    <definedName name="CRERSACPTE___687_____VDMANN0\FINESS_ET">'CRA FINESS'!$F$91</definedName>
    <definedName name="CRERSACPTE___687_____VDMANN0\Id_CR_SF_">'CRA_SF'!$F$91</definedName>
    <definedName name="CRERSACPTE___68742___PRDANN0\FINESS_ET">'CRA FINESS'!$E$92</definedName>
    <definedName name="CRERSACPTE___68742___PRDANN0\Id_CR_SF_">'CRA_SF'!$E$92</definedName>
    <definedName name="CRERSACPTE___68742___RRDANM1\FINESS_ET">'CRA FINESS'!$D$92</definedName>
    <definedName name="CRERSACPTE___68742___RRDANM1\Id_CR_SF_">'CRA_SF'!$D$92</definedName>
    <definedName name="CRERSACPTE___68742___RRDANN0\FINESS_ET">'CRA FINESS'!$H$92</definedName>
    <definedName name="CRERSACPTE___68742___RRDANN0\Id_CR_SF_">'CRA_SF'!$H$92</definedName>
    <definedName name="CRERSACPTE___68742___VDMANN0\FINESS_ET">'CRA FINESS'!$F$92</definedName>
    <definedName name="CRERSACPTE___68742___VDMANN0\Id_CR_SF_">'CRA_SF'!$F$92</definedName>
    <definedName name="CRERSACPTE___70______PRDANN0\FINESS_ET">'CRA FINESS'!$E$127</definedName>
    <definedName name="CRERSACPTE___70______PRDANN0\Id_CR_SF_">'CRA_SF'!$E$127</definedName>
    <definedName name="CRERSACPTE___70______RRDANM1\FINESS_ET">'CRA FINESS'!$D$127</definedName>
    <definedName name="CRERSACPTE___70______RRDANM1\Id_CR_SF_">'CRA_SF'!$D$127</definedName>
    <definedName name="CRERSACPTE___70______RRDANN0\FINESS_ET">'CRA FINESS'!$H$127</definedName>
    <definedName name="CRERSACPTE___70______RRDANN0\Id_CR_SF_">'CRA_SF'!$H$127</definedName>
    <definedName name="CRERSACPTE___70______VDMANN0\FINESS_ET">'CRA FINESS'!$F$127</definedName>
    <definedName name="CRERSACPTE___70______VDMANN0\Id_CR_SF_">'CRA_SF'!$F$127</definedName>
    <definedName name="CRERSACPTE___709_____PRDANN0\FINESS_ET">'CRA FINESS'!$E$14</definedName>
    <definedName name="CRERSACPTE___709_____PRDANN0\Id_CR_SF_">'CRA_SF'!$E$14</definedName>
    <definedName name="CRERSACPTE___709_____RRDANM1\FINESS_ET">'CRA FINESS'!$D$14</definedName>
    <definedName name="CRERSACPTE___709_____RRDANM1\Id_CR_SF_">'CRA_SF'!$D$14</definedName>
    <definedName name="CRERSACPTE___709_____RRDANN0\FINESS_ET">'CRA FINESS'!$H$14</definedName>
    <definedName name="CRERSACPTE___709_____RRDANN0\Id_CR_SF_">'CRA_SF'!$H$14</definedName>
    <definedName name="CRERSACPTE___709_____VDMANN0\FINESS_ET">'CRA FINESS'!$F$14</definedName>
    <definedName name="CRERSACPTE___709_____VDMANN0\Id_CR_SF_">'CRA_SF'!$F$14</definedName>
    <definedName name="CRERSACPTE___71______PRDANN0\FINESS_ET">'CRA FINESS'!$E$132</definedName>
    <definedName name="CRERSACPTE___71______PRDANN0\Id_CR_SF_">'CRA_SF'!$E$132</definedName>
    <definedName name="CRERSACPTE___71______RRDANM1\FINESS_ET">'CRA FINESS'!$D$132</definedName>
    <definedName name="CRERSACPTE___71______RRDANM1\Id_CR_SF_">'CRA_SF'!$D$132</definedName>
    <definedName name="CRERSACPTE___71______RRDANN0\FINESS_ET">'CRA FINESS'!$H$132</definedName>
    <definedName name="CRERSACPTE___71______RRDANN0\Id_CR_SF_">'CRA_SF'!$H$132</definedName>
    <definedName name="CRERSACPTE___71______VDMANN0\FINESS_ET">'CRA FINESS'!$F$132</definedName>
    <definedName name="CRERSACPTE___71______VDMANN0\Id_CR_SF_">'CRA_SF'!$F$132</definedName>
    <definedName name="CRERSACPTE___713_____PRDANN0\FINESS_ET">'CRA FINESS'!$E$15</definedName>
    <definedName name="CRERSACPTE___713_____PRDANN0\Id_CR_SF_">'CRA_SF'!$E$15</definedName>
    <definedName name="CRERSACPTE___713_____RRDANM1\FINESS_ET">'CRA FINESS'!$D$15</definedName>
    <definedName name="CRERSACPTE___713_____RRDANM1\Id_CR_SF_">'CRA_SF'!$D$15</definedName>
    <definedName name="CRERSACPTE___713_____RRDANN0\FINESS_ET">'CRA FINESS'!$H$15</definedName>
    <definedName name="CRERSACPTE___713_____RRDANN0\Id_CR_SF_">'CRA_SF'!$H$15</definedName>
    <definedName name="CRERSACPTE___713_____VDMANN0\FINESS_ET">'CRA FINESS'!$F$15</definedName>
    <definedName name="CRERSACPTE___713_____VDMANN0\Id_CR_SF_">'CRA_SF'!$F$15</definedName>
    <definedName name="CRERSACPTE___72______PRDANN0\FINESS_ET">'CRA FINESS'!$E$133</definedName>
    <definedName name="CRERSACPTE___72______PRDANN0\Id_CR_SF_">'CRA_SF'!$E$133</definedName>
    <definedName name="CRERSACPTE___72______RRDANM1\FINESS_ET">'CRA FINESS'!$D$133</definedName>
    <definedName name="CRERSACPTE___72______RRDANM1\Id_CR_SF_">'CRA_SF'!$D$133</definedName>
    <definedName name="CRERSACPTE___72______RRDANN0\FINESS_ET">'CRA FINESS'!$H$133</definedName>
    <definedName name="CRERSACPTE___72______RRDANN0\Id_CR_SF_">'CRA_SF'!$H$133</definedName>
    <definedName name="CRERSACPTE___72______VDMANN0\FINESS_ET">'CRA FINESS'!$F$133</definedName>
    <definedName name="CRERSACPTE___72______VDMANN0\Id_CR_SF_">'CRA_SF'!$F$133</definedName>
    <definedName name="CRERSACPTE___731_____PRDANN0\FINESS_ET">'CRA FINESS'!$E$109</definedName>
    <definedName name="CRERSACPTE___731_____PRDANN0\Id_CR_SF_">'CRA_SF'!$E$109</definedName>
    <definedName name="CRERSACPTE___731_____RRDANM1\FINESS_ET">'CRA FINESS'!$D$109</definedName>
    <definedName name="CRERSACPTE___731_____RRDANM1\Id_CR_SF_">'CRA_SF'!$D$109</definedName>
    <definedName name="CRERSACPTE___731_____RRDANN0\FINESS_ET">'CRA FINESS'!$H$109</definedName>
    <definedName name="CRERSACPTE___731_____RRDANN0\Id_CR_SF_">'CRA_SF'!$H$109</definedName>
    <definedName name="CRERSACPTE___731_____VDMANN0\FINESS_ET">'CRA FINESS'!$F$109</definedName>
    <definedName name="CRERSACPTE___731_____VDMANN0\Id_CR_SF_">'CRA_SF'!$F$109</definedName>
    <definedName name="CRERSACPTE___731224__PRDANN0\FINESS_ET">'CRA FINESS'!$E$110</definedName>
    <definedName name="CRERSACPTE___731224__PRDANN0\Id_CR_SF_">'CRA_SF'!$E$110</definedName>
    <definedName name="CRERSACPTE___731224__RRDANM1\FINESS_ET">'CRA FINESS'!$D$110</definedName>
    <definedName name="CRERSACPTE___731224__RRDANM1\Id_CR_SF_">'CRA_SF'!$D$110</definedName>
    <definedName name="CRERSACPTE___731224__RRDANN0\FINESS_ET">'CRA FINESS'!$H$110</definedName>
    <definedName name="CRERSACPTE___731224__RRDANN0\Id_CR_SF_">'CRA_SF'!$H$110</definedName>
    <definedName name="CRERSACPTE___731224__VDMANN0\FINESS_ET">'CRA FINESS'!$F$110</definedName>
    <definedName name="CRERSACPTE___731224__VDMANN0\Id_CR_SF_">'CRA_SF'!$F$110</definedName>
    <definedName name="CRERSACPTE___732_____PRDANN0\FINESS_ET">'CRA FINESS'!$E$111</definedName>
    <definedName name="CRERSACPTE___732_____PRDANN0\Id_CR_SF_">'CRA_SF'!$E$111</definedName>
    <definedName name="CRERSACPTE___732_____RRDANM1\FINESS_ET">'CRA FINESS'!$D$111</definedName>
    <definedName name="CRERSACPTE___732_____RRDANM1\Id_CR_SF_">'CRA_SF'!$D$111</definedName>
    <definedName name="CRERSACPTE___732_____RRDANN0\FINESS_ET">'CRA FINESS'!$H$111</definedName>
    <definedName name="CRERSACPTE___732_____RRDANN0\Id_CR_SF_">'CRA_SF'!$H$111</definedName>
    <definedName name="CRERSACPTE___732_____VDMANN0\FINESS_ET">'CRA FINESS'!$F$111</definedName>
    <definedName name="CRERSACPTE___732_____VDMANN0\Id_CR_SF_">'CRA_SF'!$F$111</definedName>
    <definedName name="CRERSACPTE___7321____PRDANN0\FINESS_ET">'CRA FINESS'!$E$128</definedName>
    <definedName name="CRERSACPTE___7321____PRDANN0\Id_CR_SF_">'CRA_SF'!$E$128</definedName>
    <definedName name="CRERSACPTE___7321____RRDANM1\FINESS_ET">'CRA FINESS'!$D$128</definedName>
    <definedName name="CRERSACPTE___7321____RRDANM1\Id_CR_SF_">'CRA_SF'!$D$128</definedName>
    <definedName name="CRERSACPTE___7321____RRDANN0\FINESS_ET">'CRA FINESS'!$H$128</definedName>
    <definedName name="CRERSACPTE___7321____RRDANN0\Id_CR_SF_">'CRA_SF'!$H$128</definedName>
    <definedName name="CRERSACPTE___7321____VDMANN0\FINESS_ET">'CRA FINESS'!$F$128</definedName>
    <definedName name="CRERSACPTE___7321____VDMANN0\Id_CR_SF_">'CRA_SF'!$F$128</definedName>
    <definedName name="CRERSACPTE___7322____PRDANN0\FINESS_ET">'CRA FINESS'!$E$129</definedName>
    <definedName name="CRERSACPTE___7322____PRDANN0\Id_CR_SF_">'CRA_SF'!$E$129</definedName>
    <definedName name="CRERSACPTE___7322____RRDANM1\FINESS_ET">'CRA FINESS'!$D$129</definedName>
    <definedName name="CRERSACPTE___7322____RRDANM1\Id_CR_SF_">'CRA_SF'!$D$129</definedName>
    <definedName name="CRERSACPTE___7322____RRDANN0\FINESS_ET">'CRA FINESS'!$H$129</definedName>
    <definedName name="CRERSACPTE___7322____RRDANN0\Id_CR_SF_">'CRA_SF'!$H$129</definedName>
    <definedName name="CRERSACPTE___7322____VDMANN0\FINESS_ET">'CRA FINESS'!$F$129</definedName>
    <definedName name="CRERSACPTE___7322____VDMANN0\Id_CR_SF_">'CRA_SF'!$F$129</definedName>
    <definedName name="CRERSACPTE___7323____PRDANN0\FINESS_ET">'CRA FINESS'!$E$130</definedName>
    <definedName name="CRERSACPTE___7323____PRDANN0\Id_CR_SF_">'CRA_SF'!$E$130</definedName>
    <definedName name="CRERSACPTE___7323____RRDANM1\FINESS_ET">'CRA FINESS'!$D$130</definedName>
    <definedName name="CRERSACPTE___7323____RRDANM1\Id_CR_SF_">'CRA_SF'!$D$130</definedName>
    <definedName name="CRERSACPTE___7323____RRDANN0\FINESS_ET">'CRA FINESS'!$H$130</definedName>
    <definedName name="CRERSACPTE___7323____RRDANN0\Id_CR_SF_">'CRA_SF'!$H$130</definedName>
    <definedName name="CRERSACPTE___7323____VDMANN0\FINESS_ET">'CRA FINESS'!$F$130</definedName>
    <definedName name="CRERSACPTE___7323____VDMANN0\Id_CR_SF_">'CRA_SF'!$F$130</definedName>
    <definedName name="CRERSACPTE___7328____PRDANN0\FINESS_ET">'CRA FINESS'!$E$131</definedName>
    <definedName name="CRERSACPTE___7328____PRDANN0\Id_CR_SF_">'CRA_SF'!$E$131</definedName>
    <definedName name="CRERSACPTE___7328____RRDANM1\FINESS_ET">'CRA FINESS'!$D$131</definedName>
    <definedName name="CRERSACPTE___7328____RRDANM1\Id_CR_SF_">'CRA_SF'!$D$131</definedName>
    <definedName name="CRERSACPTE___7328____RRDANN0\FINESS_ET">'CRA FINESS'!$H$131</definedName>
    <definedName name="CRERSACPTE___7328____RRDANN0\Id_CR_SF_">'CRA_SF'!$H$131</definedName>
    <definedName name="CRERSACPTE___7328____VDMANN0\FINESS_ET">'CRA FINESS'!$F$131</definedName>
    <definedName name="CRERSACPTE___7328____VDMANN0\Id_CR_SF_">'CRA_SF'!$F$131</definedName>
    <definedName name="CRERSACPTE___733_____PRDANN0\FINESS_ET">'CRA FINESS'!$E$112</definedName>
    <definedName name="CRERSACPTE___733_____PRDANN0\Id_CR_SF_">'CRA_SF'!$E$112</definedName>
    <definedName name="CRERSACPTE___733_____RRDANM1\FINESS_ET">'CRA FINESS'!$D$112</definedName>
    <definedName name="CRERSACPTE___733_____RRDANM1\Id_CR_SF_">'CRA_SF'!$D$112</definedName>
    <definedName name="CRERSACPTE___733_____RRDANN0\FINESS_ET">'CRA FINESS'!$H$112</definedName>
    <definedName name="CRERSACPTE___733_____RRDANN0\Id_CR_SF_">'CRA_SF'!$H$112</definedName>
    <definedName name="CRERSACPTE___733_____VDMANN0\FINESS_ET">'CRA FINESS'!$F$112</definedName>
    <definedName name="CRERSACPTE___733_____VDMANN0\Id_CR_SF_">'CRA_SF'!$F$112</definedName>
    <definedName name="CRERSACPTE___733222__PRDANN0\FINESS_ET">'CRA FINESS'!$E$113</definedName>
    <definedName name="CRERSACPTE___733222__PRDANN0\Id_CR_SF_">'CRA_SF'!$E$113</definedName>
    <definedName name="CRERSACPTE___733222__RRDANM1\FINESS_ET">'CRA FINESS'!$D$113</definedName>
    <definedName name="CRERSACPTE___733222__RRDANM1\Id_CR_SF_">'CRA_SF'!$D$113</definedName>
    <definedName name="CRERSACPTE___733222__RRDANN0\FINESS_ET">'CRA FINESS'!$H$113</definedName>
    <definedName name="CRERSACPTE___733222__RRDANN0\Id_CR_SF_">'CRA_SF'!$H$113</definedName>
    <definedName name="CRERSACPTE___733222__VDMANN0\FINESS_ET">'CRA FINESS'!$F$113</definedName>
    <definedName name="CRERSACPTE___733222__VDMANN0\Id_CR_SF_">'CRA_SF'!$F$113</definedName>
    <definedName name="CRERSACPTE___734_____PRDANN0\FINESS_ET">'CRA FINESS'!$E$114</definedName>
    <definedName name="CRERSACPTE___734_____PRDANN0\Id_CR_SF_">'CRA_SF'!$E$114</definedName>
    <definedName name="CRERSACPTE___734_____RRDANM1\FINESS_ET">'CRA FINESS'!$D$114</definedName>
    <definedName name="CRERSACPTE___734_____RRDANM1\Id_CR_SF_">'CRA_SF'!$D$114</definedName>
    <definedName name="CRERSACPTE___734_____RRDANN0\FINESS_ET">'CRA FINESS'!$H$114</definedName>
    <definedName name="CRERSACPTE___734_____RRDANN0\Id_CR_SF_">'CRA_SF'!$H$114</definedName>
    <definedName name="CRERSACPTE___734_____VDMANN0\FINESS_ET">'CRA FINESS'!$F$114</definedName>
    <definedName name="CRERSACPTE___734_____VDMANN0\Id_CR_SF_">'CRA_SF'!$F$114</definedName>
    <definedName name="CRERSACPTE___735_____PRDANN0\FINESS_ET">'CRA FINESS'!$E$115</definedName>
    <definedName name="CRERSACPTE___735_____PRDANN0\Id_CR_SF_">'CRA_SF'!$E$115</definedName>
    <definedName name="CRERSACPTE___735_____RRDANM1\FINESS_ET">'CRA FINESS'!$D$115</definedName>
    <definedName name="CRERSACPTE___735_____RRDANM1\Id_CR_SF_">'CRA_SF'!$D$115</definedName>
    <definedName name="CRERSACPTE___735_____RRDANN0\FINESS_ET">'CRA FINESS'!$H$115</definedName>
    <definedName name="CRERSACPTE___735_____RRDANN0\Id_CR_SF_">'CRA_SF'!$H$115</definedName>
    <definedName name="CRERSACPTE___735_____VDMANN0\FINESS_ET">'CRA FINESS'!$F$115</definedName>
    <definedName name="CRERSACPTE___735_____VDMANN0\Id_CR_SF_">'CRA_SF'!$F$115</definedName>
    <definedName name="CRERSACPTE___7351____PRDANN0\FINESS_ET">'CRA FINESS'!$E$116</definedName>
    <definedName name="CRERSACPTE___7351____PRDANN0\Id_CR_SF_">'CRA_SF'!$E$116</definedName>
    <definedName name="CRERSACPTE___7351____RRDANM1\FINESS_ET">'CRA FINESS'!$D$116</definedName>
    <definedName name="CRERSACPTE___7351____RRDANM1\Id_CR_SF_">'CRA_SF'!$D$116</definedName>
    <definedName name="CRERSACPTE___7351____RRDANN0\FINESS_ET">'CRA FINESS'!$H$116</definedName>
    <definedName name="CRERSACPTE___7351____RRDANN0\Id_CR_SF_">'CRA_SF'!$H$116</definedName>
    <definedName name="CRERSACPTE___7351____VDMANN0\FINESS_ET">'CRA FINESS'!$F$116</definedName>
    <definedName name="CRERSACPTE___7351____VDMANN0\Id_CR_SF_">'CRA_SF'!$F$116</definedName>
    <definedName name="CRERSACPTE___7352____PRDANN0\FINESS_ET">'CRA FINESS'!$E$117</definedName>
    <definedName name="CRERSACPTE___7352____PRDANN0\Id_CR_SF_">'CRA_SF'!$E$117</definedName>
    <definedName name="CRERSACPTE___7352____RRDANM1\FINESS_ET">'CRA FINESS'!$D$117</definedName>
    <definedName name="CRERSACPTE___7352____RRDANM1\Id_CR_SF_">'CRA_SF'!$D$117</definedName>
    <definedName name="CRERSACPTE___7352____RRDANN0\FINESS_ET">'CRA FINESS'!$H$117</definedName>
    <definedName name="CRERSACPTE___7352____RRDANN0\Id_CR_SF_">'CRA_SF'!$H$117</definedName>
    <definedName name="CRERSACPTE___7352____VDMANN0\FINESS_ET">'CRA FINESS'!$F$117</definedName>
    <definedName name="CRERSACPTE___7352____VDMANN0\Id_CR_SF_">'CRA_SF'!$F$117</definedName>
    <definedName name="CRERSACPTE___7353____PRDANN0\FINESS_ET">'CRA FINESS'!$E$118</definedName>
    <definedName name="CRERSACPTE___7353____PRDANN0\Id_CR_SF_">'CRA_SF'!$E$118</definedName>
    <definedName name="CRERSACPTE___7353____RRDANM1\FINESS_ET">'CRA FINESS'!$D$118</definedName>
    <definedName name="CRERSACPTE___7353____RRDANM1\Id_CR_SF_">'CRA_SF'!$D$118</definedName>
    <definedName name="CRERSACPTE___7353____RRDANN0\FINESS_ET">'CRA FINESS'!$H$118</definedName>
    <definedName name="CRERSACPTE___7353____RRDANN0\Id_CR_SF_">'CRA_SF'!$H$118</definedName>
    <definedName name="CRERSACPTE___7353____VDMANN0\FINESS_ET">'CRA FINESS'!$F$118</definedName>
    <definedName name="CRERSACPTE___7353____VDMANN0\Id_CR_SF_">'CRA_SF'!$F$118</definedName>
    <definedName name="CRERSACPTE___738_____PRDANN0\FINESS_ET">'CRA FINESS'!$E$119</definedName>
    <definedName name="CRERSACPTE___738_____PRDANN0\Id_CR_SF_">'CRA_SF'!$E$119</definedName>
    <definedName name="CRERSACPTE___738_____RRDANM1\FINESS_ET">'CRA FINESS'!$D$119</definedName>
    <definedName name="CRERSACPTE___738_____RRDANM1\Id_CR_SF_">'CRA_SF'!$D$119</definedName>
    <definedName name="CRERSACPTE___738_____RRDANN0\FINESS_ET">'CRA FINESS'!$H$119</definedName>
    <definedName name="CRERSACPTE___738_____RRDANN0\Id_CR_SF_">'CRA_SF'!$H$119</definedName>
    <definedName name="CRERSACPTE___738_____VDMANN0\FINESS_ET">'CRA FINESS'!$F$119</definedName>
    <definedName name="CRERSACPTE___738_____VDMANN0\Id_CR_SF_">'CRA_SF'!$F$119</definedName>
    <definedName name="CRERSACPTE___74______PRDANN0\FINESS_ET">'CRA FINESS'!$E$134</definedName>
    <definedName name="CRERSACPTE___74______PRDANN0\Id_CR_SF_">'CRA_SF'!$E$134</definedName>
    <definedName name="CRERSACPTE___74______RRDANM1\FINESS_ET">'CRA FINESS'!$D$134</definedName>
    <definedName name="CRERSACPTE___74______RRDANM1\Id_CR_SF_">'CRA_SF'!$D$134</definedName>
    <definedName name="CRERSACPTE___74______RRDANN0\FINESS_ET">'CRA FINESS'!$H$134</definedName>
    <definedName name="CRERSACPTE___74______RRDANN0\Id_CR_SF_">'CRA_SF'!$H$134</definedName>
    <definedName name="CRERSACPTE___74______VDMANN0\FINESS_ET">'CRA FINESS'!$F$134</definedName>
    <definedName name="CRERSACPTE___74______VDMANN0\Id_CR_SF_">'CRA_SF'!$F$134</definedName>
    <definedName name="CRERSACPTE___75______PRDANN0\FINESS_ET">'CRA FINESS'!$E$135</definedName>
    <definedName name="CRERSACPTE___75______PRDANN0\Id_CR_SF_">'CRA_SF'!$E$135</definedName>
    <definedName name="CRERSACPTE___75______RRDANM1\FINESS_ET">'CRA FINESS'!$D$135</definedName>
    <definedName name="CRERSACPTE___75______RRDANM1\Id_CR_SF_">'CRA_SF'!$D$135</definedName>
    <definedName name="CRERSACPTE___75______RRDANN0\FINESS_ET">'CRA FINESS'!$H$135</definedName>
    <definedName name="CRERSACPTE___75______RRDANN0\Id_CR_SF_">'CRA_SF'!$H$135</definedName>
    <definedName name="CRERSACPTE___75______VDMANN0\FINESS_ET">'CRA FINESS'!$F$135</definedName>
    <definedName name="CRERSACPTE___75______VDMANN0\Id_CR_SF_">'CRA_SF'!$F$135</definedName>
    <definedName name="CRERSACPTE___76______PRDANN0\FINESS_ET">'CRA FINESS'!$E$155</definedName>
    <definedName name="CRERSACPTE___76______PRDANN0\Id_CR_SF_">'CRA_SF'!$E$155</definedName>
    <definedName name="CRERSACPTE___76______RRDANM1\FINESS_ET">'CRA FINESS'!$D$155</definedName>
    <definedName name="CRERSACPTE___76______RRDANM1\Id_CR_SF_">'CRA_SF'!$D$155</definedName>
    <definedName name="CRERSACPTE___76______RRDANN0\FINESS_ET">'CRA FINESS'!$H$155</definedName>
    <definedName name="CRERSACPTE___76______RRDANN0\Id_CR_SF_">'CRA_SF'!$H$155</definedName>
    <definedName name="CRERSACPTE___76______VDMANN0\FINESS_ET">'CRA FINESS'!$F$155</definedName>
    <definedName name="CRERSACPTE___76______VDMANN0\Id_CR_SF_">'CRA_SF'!$F$155</definedName>
    <definedName name="CRERSACPTE___771_____PRDANN0\FINESS_ET">'CRA FINESS'!$E$158</definedName>
    <definedName name="CRERSACPTE___771_____PRDANN0\Id_CR_SF_">'CRA_SF'!$E$158</definedName>
    <definedName name="CRERSACPTE___771_____RRDANM1\FINESS_ET">'CRA FINESS'!$D$158</definedName>
    <definedName name="CRERSACPTE___771_____RRDANM1\Id_CR_SF_">'CRA_SF'!$D$158</definedName>
    <definedName name="CRERSACPTE___771_____RRDANN0\FINESS_ET">'CRA FINESS'!$H$158</definedName>
    <definedName name="CRERSACPTE___771_____RRDANN0\Id_CR_SF_">'CRA_SF'!$H$158</definedName>
    <definedName name="CRERSACPTE___771_____VDMANN0\FINESS_ET">'CRA FINESS'!$F$158</definedName>
    <definedName name="CRERSACPTE___771_____VDMANN0\Id_CR_SF_">'CRA_SF'!$F$158</definedName>
    <definedName name="CRERSACPTE___772_____PRDANN0\FINESS_ET">'CRA FINESS'!$E$159</definedName>
    <definedName name="CRERSACPTE___772_____PRDANN0\Id_CR_SF_">'CRA_SF'!$E$159</definedName>
    <definedName name="CRERSACPTE___772_____RRDANM1\FINESS_ET">'CRA FINESS'!$D$159</definedName>
    <definedName name="CRERSACPTE___772_____RRDANM1\Id_CR_SF_">'CRA_SF'!$D$159</definedName>
    <definedName name="CRERSACPTE___772_____RRDANN0\FINESS_ET">'CRA FINESS'!$H$159</definedName>
    <definedName name="CRERSACPTE___772_____RRDANN0\Id_CR_SF_">'CRA_SF'!$H$159</definedName>
    <definedName name="CRERSACPTE___772_____VDMANN0\FINESS_ET">'CRA FINESS'!$F$159</definedName>
    <definedName name="CRERSACPTE___772_____VDMANN0\Id_CR_SF_">'CRA_SF'!$F$159</definedName>
    <definedName name="CRERSACPTE___773_____PRDANN0\FINESS_ET">'CRA FINESS'!$E$160</definedName>
    <definedName name="CRERSACPTE___773_____PRDANN0\Id_CR_SF_">'CRA_SF'!$E$160</definedName>
    <definedName name="CRERSACPTE___773_____RRDANM1\FINESS_ET">'CRA FINESS'!$D$160</definedName>
    <definedName name="CRERSACPTE___773_____RRDANM1\Id_CR_SF_">'CRA_SF'!$D$160</definedName>
    <definedName name="CRERSACPTE___773_____RRDANN0\FINESS_ET">'CRA FINESS'!$H$160</definedName>
    <definedName name="CRERSACPTE___773_____RRDANN0\Id_CR_SF_">'CRA_SF'!$H$160</definedName>
    <definedName name="CRERSACPTE___773_____VDMANN0\FINESS_ET">'CRA FINESS'!$F$160</definedName>
    <definedName name="CRERSACPTE___773_____VDMANN0\Id_CR_SF_">'CRA_SF'!$F$160</definedName>
    <definedName name="CRERSACPTE___775_____PRDANN0\FINESS_ET">'CRA FINESS'!$E$161</definedName>
    <definedName name="CRERSACPTE___775_____PRDANN0\Id_CR_SF_">'CRA_SF'!$E$161</definedName>
    <definedName name="CRERSACPTE___775_____RRDANM1\FINESS_ET">'CRA FINESS'!$D$161</definedName>
    <definedName name="CRERSACPTE___775_____RRDANM1\Id_CR_SF_">'CRA_SF'!$D$161</definedName>
    <definedName name="CRERSACPTE___775_____RRDANN0\FINESS_ET">'CRA FINESS'!$H$161</definedName>
    <definedName name="CRERSACPTE___775_____RRDANN0\Id_CR_SF_">'CRA_SF'!$H$161</definedName>
    <definedName name="CRERSACPTE___775_____VDMANN0\FINESS_ET">'CRA FINESS'!$F$161</definedName>
    <definedName name="CRERSACPTE___775_____VDMANN0\Id_CR_SF_">'CRA_SF'!$F$161</definedName>
    <definedName name="CRERSACPTE___777_____PRDANN0\FINESS_ET">'CRA FINESS'!$E$162</definedName>
    <definedName name="CRERSACPTE___777_____PRDANN0\Id_CR_SF_">'CRA_SF'!$E$162</definedName>
    <definedName name="CRERSACPTE___777_____RRDANM1\FINESS_ET">'CRA FINESS'!$D$162</definedName>
    <definedName name="CRERSACPTE___777_____RRDANM1\Id_CR_SF_">'CRA_SF'!$D$162</definedName>
    <definedName name="CRERSACPTE___777_____RRDANN0\FINESS_ET">'CRA FINESS'!$H$162</definedName>
    <definedName name="CRERSACPTE___777_____RRDANN0\Id_CR_SF_">'CRA_SF'!$H$162</definedName>
    <definedName name="CRERSACPTE___777_____VDMANN0\FINESS_ET">'CRA FINESS'!$F$162</definedName>
    <definedName name="CRERSACPTE___777_____VDMANN0\Id_CR_SF_">'CRA_SF'!$F$162</definedName>
    <definedName name="CRERSACPTE___778_____PRDANN0\FINESS_ET">'CRA FINESS'!$E$163</definedName>
    <definedName name="CRERSACPTE___778_____PRDANN0\Id_CR_SF_">'CRA_SF'!$E$163</definedName>
    <definedName name="CRERSACPTE___778_____RRDANM1\FINESS_ET">'CRA FINESS'!$D$163</definedName>
    <definedName name="CRERSACPTE___778_____RRDANM1\Id_CR_SF_">'CRA_SF'!$D$163</definedName>
    <definedName name="CRERSACPTE___778_____RRDANN0\FINESS_ET">'CRA FINESS'!$H$163</definedName>
    <definedName name="CRERSACPTE___778_____RRDANN0\Id_CR_SF_">'CRA_SF'!$H$163</definedName>
    <definedName name="CRERSACPTE___778_____VDMANN0\FINESS_ET">'CRA FINESS'!$F$163</definedName>
    <definedName name="CRERSACPTE___778_____VDMANN0\Id_CR_SF_">'CRA_SF'!$F$163</definedName>
    <definedName name="CRERSACPTE___7815____PRDANN0\FINESS_ET">'CRA FINESS'!$E$166</definedName>
    <definedName name="CRERSACPTE___7815____PRDANN0\Id_CR_SF_">'CRA_SF'!$E$166</definedName>
    <definedName name="CRERSACPTE___7815____RRDANM1\FINESS_ET">'CRA FINESS'!$D$166</definedName>
    <definedName name="CRERSACPTE___7815____RRDANM1\Id_CR_SF_">'CRA_SF'!$D$166</definedName>
    <definedName name="CRERSACPTE___7815____RRDANN0\FINESS_ET">'CRA FINESS'!$H$166</definedName>
    <definedName name="CRERSACPTE___7815____RRDANN0\Id_CR_SF_">'CRA_SF'!$H$166</definedName>
    <definedName name="CRERSACPTE___7815____VDMANN0\FINESS_ET">'CRA FINESS'!$F$166</definedName>
    <definedName name="CRERSACPTE___7815____VDMANN0\Id_CR_SF_">'CRA_SF'!$F$166</definedName>
    <definedName name="CRERSACPTE___7816____PRDANN0\FINESS_ET">'CRA FINESS'!$E$167</definedName>
    <definedName name="CRERSACPTE___7816____PRDANN0\Id_CR_SF_">'CRA_SF'!$E$167</definedName>
    <definedName name="CRERSACPTE___7816____RRDANM1\FINESS_ET">'CRA FINESS'!$D$167</definedName>
    <definedName name="CRERSACPTE___7816____RRDANM1\Id_CR_SF_">'CRA_SF'!$D$167</definedName>
    <definedName name="CRERSACPTE___7816____RRDANN0\FINESS_ET">'CRA FINESS'!$H$167</definedName>
    <definedName name="CRERSACPTE___7816____RRDANN0\Id_CR_SF_">'CRA_SF'!$H$167</definedName>
    <definedName name="CRERSACPTE___7816____VDMANN0\FINESS_ET">'CRA FINESS'!$F$167</definedName>
    <definedName name="CRERSACPTE___7816____VDMANN0\Id_CR_SF_">'CRA_SF'!$F$167</definedName>
    <definedName name="CRERSACPTE___7817____PRDANN0\FINESS_ET">'CRA FINESS'!$E$168</definedName>
    <definedName name="CRERSACPTE___7817____PRDANN0\Id_CR_SF_">'CRA_SF'!$E$168</definedName>
    <definedName name="CRERSACPTE___7817____RRDANM1\FINESS_ET">'CRA FINESS'!$D$168</definedName>
    <definedName name="CRERSACPTE___7817____RRDANM1\Id_CR_SF_">'CRA_SF'!$D$168</definedName>
    <definedName name="CRERSACPTE___7817____RRDANN0\FINESS_ET">'CRA FINESS'!$H$168</definedName>
    <definedName name="CRERSACPTE___7817____RRDANN0\Id_CR_SF_">'CRA_SF'!$H$168</definedName>
    <definedName name="CRERSACPTE___7817____VDMANN0\FINESS_ET">'CRA FINESS'!$F$168</definedName>
    <definedName name="CRERSACPTE___7817____VDMANN0\Id_CR_SF_">'CRA_SF'!$F$168</definedName>
    <definedName name="CRERSACPTE___786_____PRDANN0\FINESS_ET">'CRA FINESS'!$E$169</definedName>
    <definedName name="CRERSACPTE___786_____PRDANN0\Id_CR_SF_">'CRA_SF'!$E$169</definedName>
    <definedName name="CRERSACPTE___786_____RRDANM1\FINESS_ET">'CRA FINESS'!$D$169</definedName>
    <definedName name="CRERSACPTE___786_____RRDANM1\Id_CR_SF_">'CRA_SF'!$D$169</definedName>
    <definedName name="CRERSACPTE___786_____RRDANN0\FINESS_ET">'CRA FINESS'!$H$169</definedName>
    <definedName name="CRERSACPTE___786_____RRDANN0\Id_CR_SF_">'CRA_SF'!$H$169</definedName>
    <definedName name="CRERSACPTE___786_____VDMANN0\FINESS_ET">'CRA FINESS'!$F$169</definedName>
    <definedName name="CRERSACPTE___786_____VDMANN0\Id_CR_SF_">'CRA_SF'!$F$169</definedName>
    <definedName name="CRERSACPTE___787_____PRDANN0\FINESS_ET">'CRA FINESS'!$E$170</definedName>
    <definedName name="CRERSACPTE___787_____PRDANN0\Id_CR_SF_">'CRA_SF'!$E$170</definedName>
    <definedName name="CRERSACPTE___787_____RRDANM1\FINESS_ET">'CRA FINESS'!$D$170</definedName>
    <definedName name="CRERSACPTE___787_____RRDANM1\Id_CR_SF_">'CRA_SF'!$D$170</definedName>
    <definedName name="CRERSACPTE___787_____RRDANN0\FINESS_ET">'CRA FINESS'!$H$170</definedName>
    <definedName name="CRERSACPTE___787_____RRDANN0\Id_CR_SF_">'CRA_SF'!$H$170</definedName>
    <definedName name="CRERSACPTE___787_____VDMANN0\FINESS_ET">'CRA FINESS'!$F$170</definedName>
    <definedName name="CRERSACPTE___787_____VDMANN0\Id_CR_SF_">'CRA_SF'!$F$170</definedName>
    <definedName name="CRERSACPTE___78742___PRDANN0\FINESS_ET">'CRA FINESS'!$E$171</definedName>
    <definedName name="CRERSACPTE___78742___PRDANN0\Id_CR_SF_">'CRA_SF'!$E$171</definedName>
    <definedName name="CRERSACPTE___78742___RRDANM1\FINESS_ET">'CRA FINESS'!$D$171</definedName>
    <definedName name="CRERSACPTE___78742___RRDANM1\Id_CR_SF_">'CRA_SF'!$D$171</definedName>
    <definedName name="CRERSACPTE___78742___RRDANN0\FINESS_ET">'CRA FINESS'!$H$171</definedName>
    <definedName name="CRERSACPTE___78742___RRDANN0\Id_CR_SF_">'CRA_SF'!$H$171</definedName>
    <definedName name="CRERSACPTE___78742___VDMANN0\FINESS_ET">'CRA FINESS'!$F$171</definedName>
    <definedName name="CRERSACPTE___78742___VDMANN0\Id_CR_SF_">'CRA_SF'!$F$171</definedName>
    <definedName name="CRERSACPTE___79______PRDANN0\FINESS_ET">'CRA FINESS'!$E$172</definedName>
    <definedName name="CRERSACPTE___79______PRDANN0\Id_CR_SF_">'CRA_SF'!$E$172</definedName>
    <definedName name="CRERSACPTE___79______RRDANM1\FINESS_ET">'CRA FINESS'!$D$172</definedName>
    <definedName name="CRERSACPTE___79______RRDANM1\Id_CR_SF_">'CRA_SF'!$D$172</definedName>
    <definedName name="CRERSACPTE___79______RRDANN0\FINESS_ET">'CRA FINESS'!$H$172</definedName>
    <definedName name="CRERSACPTE___79______RRDANN0\Id_CR_SF_">'CRA_SF'!$H$172</definedName>
    <definedName name="CRERSACPTE___79______VDMANN0\FINESS_ET">'CRA FINESS'!$F$172</definedName>
    <definedName name="CRERSACPTE___79______VDMANN0\Id_CR_SF_">'CRA_SF'!$F$172</definedName>
    <definedName name="CRERSACPTE___C10682_GRRDANN0\_________">'Suivi_Affectation_Resultats'!$D$6</definedName>
    <definedName name="CRERSACPTE___C10685_GRRDANN0\_________">'Suivi_Affectation_Resultats'!$D$7</definedName>
    <definedName name="CRERSACPTE___C10686__RRDANN0\FINESS_ET">'Affectation_Resultats'!$G$12</definedName>
    <definedName name="CRERSACPTE___C10686__RRDANN0\Id_CR_SF_">'Affectation_Resultats'!$J$12</definedName>
    <definedName name="CRERSACPTE___C10686_GRRDANN0\_________">'Suivi_Affectation_Resultats'!$D$8</definedName>
    <definedName name="CRERSACPTE___C10687__RRDANN0\FINESS_ET">'Affectation_Resultats'!$G$13</definedName>
    <definedName name="CRERSACPTE___C10687__RRDANN0\Id_CR_SF_">'Affectation_Resultats'!$J$13</definedName>
    <definedName name="CRERSACPTE___C10687_GRRDANN0\_________">'Suivi_Affectation_Resultats'!$D$9</definedName>
    <definedName name="CRERSACPTE___C110____RRDANN0\FINESS_ET">'Affectation_Resultats'!$G$10</definedName>
    <definedName name="CRERSACPTE___C110____RRDANN0\Id_CR_SF_">'Affectation_Resultats'!$J$10</definedName>
    <definedName name="CRERSACPTE___C110___GRRDANN0\_________">'Suivi_Affectation_Resultats'!$D$10</definedName>
    <definedName name="CRERSACPTE___C119____RRDANN0\FINESS_ET">'Affectation_Resultats'!$G$11</definedName>
    <definedName name="CRERSACPTE___C119____RRDANN0\Id_CR_SF_">'Affectation_Resultats'!$J$11</definedName>
    <definedName name="CRERSACPTE___C119___GRRDANN0\_________">'Suivi_Affectation_Resultats'!$D$11</definedName>
    <definedName name="CRERSACPTE___CHA_GI__RRDANM1\FINESS_ET">'CRA FINESS'!$D$33</definedName>
    <definedName name="CRERSACPTE___CHA_GI__RRDANM1\Id_CR_SF_">'CRA_SF'!$D$33</definedName>
    <definedName name="CRERSACPTE___CHA_GI__RRDANN0\FINESS_ET">'CRA FINESS'!$H$33</definedName>
    <definedName name="CRERSACPTE___CHA_GI__RRDANN0\Id_CR_SF_">'CRA_SF'!$H$33</definedName>
    <definedName name="CRERSACPTE___CHA_GII_RRDANM1\FINESS_ET">'CRA FINESS'!$D$49</definedName>
    <definedName name="CRERSACPTE___CHA_GII_RRDANM1\Id_CR_SF_">'CRA_SF'!$D$49</definedName>
    <definedName name="CRERSACPTE___CHA_GII_RRDANN0\FINESS_ET">'CRA FINESS'!$H$49</definedName>
    <definedName name="CRERSACPTE___CHA_GII_RRDANN0\Id_CR_SF_">'CRA_SF'!$H$49</definedName>
    <definedName name="CRERSACPTE___CHA_GIIIRRDANM1\FINESS_ET">'CRA FINESS'!$D$94</definedName>
    <definedName name="CRERSACPTE___CHA_GIIIRRDANM1\Id_CR_SF_">'CRA_SF'!$D$94</definedName>
    <definedName name="CRERSACPTE___CHA_GIIIRRDANN0\FINESS_ET">'CRA FINESS'!$H$94</definedName>
    <definedName name="CRERSACPTE___CHA_GIIIRRDANN0\Id_CR_SF_">'CRA_SF'!$H$94</definedName>
    <definedName name="CRERSACPTE___DEFIC___RRDANN0\FINESS_ET">'Affectation_Resultats'!$G$7</definedName>
    <definedName name="CRERSACPTE___DEFIC___RRDANN0\Id_CR_SF_">'Affectation_Resultats'!$J$7</definedName>
    <definedName name="CRERSACPTE___DEFREPRIPRDANN0\FINESS_ET">'CRA FINESS'!$E$182</definedName>
    <definedName name="CRERSACPTE___DEFREPRIPRDANN0\Id_CR_SF_">'CRA_SF'!$E$182</definedName>
    <definedName name="CRERSACPTE___DEFREPRIRRDANM1\FINESS_ET">'CRA FINESS'!$D$182</definedName>
    <definedName name="CRERSACPTE___DEFREPRIRRDANM1\Id_CR_SF_">'CRA_SF'!$D$182</definedName>
    <definedName name="CRERSACPTE___DEFREPRIRRDANN0\FINESS_ET">'CRA FINESS'!$H$182</definedName>
    <definedName name="CRERSACPTE___DEFREPRIRRDANN0\Id_CR_SF_">'CRA_SF'!$H$182</definedName>
    <definedName name="CRERSACPTE___DEFREPRIVDMANN0\FINESS_ET">'CRA FINESS'!$F$182</definedName>
    <definedName name="CRERSACPTE___DEFREPRIVDMANN0\Id_CR_SF_">'CRA_SF'!$F$182</definedName>
    <definedName name="CRERSACPTE___EXCED___RRDANN0\FINESS_ET">'Affectation_Resultats'!$G$6</definedName>
    <definedName name="CRERSACPTE___EXCED___RRDANN0\Id_CR_SF_">'Affectation_Resultats'!$J$6</definedName>
    <definedName name="CRERSACPTE___EXCREPRIPRDANN0\FINESS_ET">'CRA FINESS'!$E$183</definedName>
    <definedName name="CRERSACPTE___EXCREPRIPRDANN0\Id_CR_SF_">'CRA_SF'!$E$183</definedName>
    <definedName name="CRERSACPTE___EXCREPRIRRDANM1\FINESS_ET">'CRA FINESS'!$D$183</definedName>
    <definedName name="CRERSACPTE___EXCREPRIRRDANM1\Id_CR_SF_">'CRA_SF'!$D$183</definedName>
    <definedName name="CRERSACPTE___EXCREPRIRRDANN0\FINESS_ET">'CRA FINESS'!$H$183</definedName>
    <definedName name="CRERSACPTE___EXCREPRIRRDANN0\Id_CR_SF_">'CRA_SF'!$H$183</definedName>
    <definedName name="CRERSACPTE___EXCREPRIVDMANN0\FINESS_ET">'CRA FINESS'!$F$183</definedName>
    <definedName name="CRERSACPTE___EXCREPRIVDMANN0\Id_CR_SF_">'CRA_SF'!$F$183</definedName>
    <definedName name="CRERSACPTE___P10682__RRDANN0\FINESS_ET">'Affectation_Resultats'!$G$17</definedName>
    <definedName name="CRERSACPTE___P10682__RRDANN0\Id_CR_SF_">'Affectation_Resultats'!$J$17</definedName>
    <definedName name="CRERSACPTE___P10685__RRDANN0\FINESS_ET">'Affectation_Resultats'!$G$18</definedName>
    <definedName name="CRERSACPTE___P10685__RRDANN0\Id_CR_SF_">'Affectation_Resultats'!$J$18</definedName>
    <definedName name="CRERSACPTE___P10686__RRDANN0\FINESS_ET">'Affectation_Resultats'!$G$19</definedName>
    <definedName name="CRERSACPTE___P10686__RRDANN0\Id_CR_SF_">'Affectation_Resultats'!$J$19</definedName>
    <definedName name="CRERSACPTE___P10687__RRDANN0\FINESS_ET">'Affectation_Resultats'!$G$20</definedName>
    <definedName name="CRERSACPTE___P10687__RRDANN0\Id_CR_SF_">'Affectation_Resultats'!$J$20</definedName>
    <definedName name="CRERSACPTE___P110____RRDANN0\FINESS_ET">'Affectation_Resultats'!$G$21</definedName>
    <definedName name="CRERSACPTE___P110____RRDANN0\Id_CR_SF_">'Affectation_Resultats'!$J$21</definedName>
    <definedName name="CRERSACPTE___P119____RRDANN0\FINESS_ET">'Affectation_Resultats'!$G$22</definedName>
    <definedName name="CRERSACPTE___P119____RRDANN0\Id_CR_SF_">'Affectation_Resultats'!$J$22</definedName>
    <definedName name="CRERSACPTE___PDT_GI__RRDANM1\FINESS_ET">'CRA FINESS'!$D$121</definedName>
    <definedName name="CRERSACPTE___PDT_GI__RRDANM1\Id_CR_SF_">'CRA_SF'!$D$121</definedName>
    <definedName name="CRERSACPTE___PDT_GI__RRDANN0\FINESS_ET">'CRA FINESS'!$H$121</definedName>
    <definedName name="CRERSACPTE___PDT_GI__RRDANN0\Id_CR_SF_">'CRA_SF'!$H$121</definedName>
    <definedName name="CRERSACPTE___PDT_GII_RRDANM1\FINESS_ET">'CRA FINESS'!$D$148</definedName>
    <definedName name="CRERSACPTE___PDT_GII_RRDANM1\Id_CR_SF_">'CRA_SF'!$D$148</definedName>
    <definedName name="CRERSACPTE___PDT_GII_RRDANN0\FINESS_ET">'CRA FINESS'!$H$148</definedName>
    <definedName name="CRERSACPTE___PDT_GII_RRDANN0\Id_CR_SF_">'CRA_SF'!$H$148</definedName>
    <definedName name="CRERSACPTE___PDT_GIIIRRDANM1\FINESS_ET">'CRA FINESS'!$D$174</definedName>
    <definedName name="CRERSACPTE___PDT_GIIIRRDANM1\Id_CR_SF_">'CRA_SF'!$D$174</definedName>
    <definedName name="CRERSACPTE___PDT_GIIIRRDANN0\FINESS_ET">'CRA FINESS'!$H$174</definedName>
    <definedName name="CRERSACPTE___PDT_GIIIRRDANN0\Id_CR_SF_">'CRA_SF'!$H$174</definedName>
    <definedName name="CRERSACPTE___R10682__ANTANP1\_________">'Suivi_Affectation_Resultats'!$E$6</definedName>
    <definedName name="CRERSACPTE___R10685__ANTANP1\_________">'Suivi_Affectation_Resultats'!$E$7</definedName>
    <definedName name="CRERSACPTE___R10686__ANTANP1\_________">'Suivi_Affectation_Resultats'!$E$8</definedName>
    <definedName name="CRERSACPTE___R10687__ANTANP1\_________">'Suivi_Affectation_Resultats'!$E$9</definedName>
    <definedName name="CRERSACPTE___R110____ANTANP1\_________">'Suivi_Affectation_Resultats'!$E$10</definedName>
    <definedName name="CRERSACPTE___R119____ANTANP1\_________">'Suivi_Affectation_Resultats'!$E$11</definedName>
    <definedName name="CRERSACPTE___RESADMINRRDANN0\FINESS_ET">'Affectation_Resultats'!$G$14</definedName>
    <definedName name="CRERSACPTE___RESADMINRRDANN0\Id_CR_SF_">'Affectation_Resultats'!$J$14</definedName>
    <definedName name="CRERSACPTE___TITRE1E_PRDANN0\_________">'Fiche_Récap.'!$E$44</definedName>
    <definedName name="CRERSACPTE___TITRE1E_RRDANM1\_________">'Fiche_Récap.'!$D$44</definedName>
    <definedName name="CRERSACPTE___TITRE1E_RRDANN0\_________">'Fiche_Récap.'!$F$44</definedName>
    <definedName name="CRERSACPTE___TITRE1R_PRDANN0\_________">'Fiche_Récap.'!$E$35</definedName>
    <definedName name="CRERSACPTE___TITRE1R_RRDANM1\_________">'Fiche_Récap.'!$D$35</definedName>
    <definedName name="CRERSACPTE___TITRE1R_RRDANN0\_________">'Fiche_Récap.'!$F$35</definedName>
    <definedName name="CRERSACPTE___TITRE2E_PRDANN0\_________">'Fiche_Récap.'!$E$45</definedName>
    <definedName name="CRERSACPTE___TITRE2E_RRDANM1\_________">'Fiche_Récap.'!$D$45</definedName>
    <definedName name="CRERSACPTE___TITRE2E_RRDANN0\_________">'Fiche_Récap.'!$F$45</definedName>
    <definedName name="CRERSACPTE___TITRE2R_PRDANN0\_________">'Fiche_Récap.'!$E$36</definedName>
    <definedName name="CRERSACPTE___TITRE2R_RRDANM1\_________">'Fiche_Récap.'!$D$36</definedName>
    <definedName name="CRERSACPTE___TITRE2R_RRDANN0\_________">'Fiche_Récap.'!$F$36</definedName>
    <definedName name="CRERSACPTE___TITRE3E_PRDANN0\_________">'Fiche_Récap.'!$E$46</definedName>
    <definedName name="CRERSACPTE___TITRE3E_RRDANM1\_________">'Fiche_Récap.'!$D$46</definedName>
    <definedName name="CRERSACPTE___TITRE3E_RRDANN0\_________">'Fiche_Récap.'!$F$46</definedName>
    <definedName name="CRERSACPTE___TITRE3R_PRDANN0\_________">'Fiche_Récap.'!$E$37</definedName>
    <definedName name="CRERSACPTE___TITRE3R_RRDANM1\_________">'Fiche_Récap.'!$D$37</definedName>
    <definedName name="CRERSACPTE___TITRE3R_RRDANN0\_________">'Fiche_Récap.'!$F$37</definedName>
    <definedName name="CRERSACPTE_11PRODCESSPRDANN0\_________">'Fiche_Récap.'!$E$25</definedName>
    <definedName name="CRERSACPTE_11PRODCESSRRDANM1\_________">'Fiche_Récap.'!$E$21</definedName>
    <definedName name="CRERSACPTE_11PRODCESSRRDANN0\_________">'Fiche_Récap.'!$E$29</definedName>
    <definedName name="CRERSACPTE_11TOTCHA__PRDANN0\_________">'Fiche_Récap.'!$E$11</definedName>
    <definedName name="CRERSACPTE_11TOTCHA__RRDANM1\_________">'Fiche_Récap.'!$E$7</definedName>
    <definedName name="CRERSACPTE_11TOTCHA__RRDANN0\_________">'Fiche_Récap.'!$E$15</definedName>
    <definedName name="CRERSACPTE_11TOTPROD_PRDANN0\_________">'Fiche_Récap.'!$E$12</definedName>
    <definedName name="CRERSACPTE_11TOTPROD_RRDANM1\_________">'Fiche_Récap.'!$E$8</definedName>
    <definedName name="CRERSACPTE_11TOTPROD_RRDANN0\_________">'Fiche_Récap.'!$E$16</definedName>
    <definedName name="CRERSACPTE_11VNCDAP__PRDANN0\_________">'Fiche_Récap.'!$E$24</definedName>
    <definedName name="CRERSACPTE_11VNCDAP__RRDANM1\_________">'Fiche_Récap.'!$E$20</definedName>
    <definedName name="CRERSACPTE_11VNCDAP__RRDANN0\_________">'Fiche_Récap.'!$E$28</definedName>
    <definedName name="CRERSACPTE_12PRODCESSPRDANN0\_________">'Fiche_Récap.'!$F$25</definedName>
    <definedName name="CRERSACPTE_12PRODCESSRRDANM1\_________">'Fiche_Récap.'!$F$21</definedName>
    <definedName name="CRERSACPTE_12PRODCESSRRDANN0\_________">'Fiche_Récap.'!$F$29</definedName>
    <definedName name="CRERSACPTE_12TOTCHA__PRDANN0\_________">'Fiche_Récap.'!$F$11</definedName>
    <definedName name="CRERSACPTE_12TOTCHA__RRDANM1\_________">'Fiche_Récap.'!$F$7</definedName>
    <definedName name="CRERSACPTE_12TOTCHA__RRDANN0\_________">'Fiche_Récap.'!$F$15</definedName>
    <definedName name="CRERSACPTE_12TOTPROD_PRDANN0\_________">'Fiche_Récap.'!$F$12</definedName>
    <definedName name="CRERSACPTE_12TOTPROD_RRDANM1\_________">'Fiche_Récap.'!$F$8</definedName>
    <definedName name="CRERSACPTE_12TOTPROD_RRDANN0\_________">'Fiche_Récap.'!$F$16</definedName>
    <definedName name="CRERSACPTE_12VNCDAP__PRDANN0\_________">'Fiche_Récap.'!$F$24</definedName>
    <definedName name="CRERSACPTE_12VNCDAP__RRDANM1\_________">'Fiche_Récap.'!$F$20</definedName>
    <definedName name="CRERSACPTE_12VNCDAP__RRDANN0\_________">'Fiche_Récap.'!$F$28</definedName>
    <definedName name="CRERSACPTE_13PRODCESSPRDANN0\_________">'Fiche_Récap.'!$G$25</definedName>
    <definedName name="CRERSACPTE_13PRODCESSRRDANM1\_________">'Fiche_Récap.'!$G$21</definedName>
    <definedName name="CRERSACPTE_13PRODCESSRRDANN0\_________">'Fiche_Récap.'!$G$29</definedName>
    <definedName name="CRERSACPTE_13TOTCHA__PRDANN0\_________">'Fiche_Récap.'!$G$11</definedName>
    <definedName name="CRERSACPTE_13TOTCHA__RRDANM1\_________">'Fiche_Récap.'!$G$7</definedName>
    <definedName name="CRERSACPTE_13TOTCHA__RRDANN0\_________">'Fiche_Récap.'!$G$15</definedName>
    <definedName name="CRERSACPTE_13TOTPROD_PRDANN0\_________">'Fiche_Récap.'!$G$12</definedName>
    <definedName name="CRERSACPTE_13TOTPROD_RRDANM1\_________">'Fiche_Récap.'!$G$8</definedName>
    <definedName name="CRERSACPTE_13TOTPROD_RRDANN0\_________">'Fiche_Récap.'!$G$16</definedName>
    <definedName name="CRERSACPTE_13VNCDAP__PRDANN0\_________">'Fiche_Récap.'!$G$24</definedName>
    <definedName name="CRERSACPTE_13VNCDAP__RRDANM1\_________">'Fiche_Récap.'!$G$20</definedName>
    <definedName name="CRERSACPTE_13VNCDAP__RRDANN0\_________">'Fiche_Récap.'!$G$28</definedName>
    <definedName name="CRERSACPTE_21PRODCESSPRDANN0\_________">'Fiche_Récap.'!$I$25</definedName>
    <definedName name="CRERSACPTE_21PRODCESSRRDANM1\_________">'Fiche_Récap.'!$I$21</definedName>
    <definedName name="CRERSACPTE_21PRODCESSRRDANN0\_________">'Fiche_Récap.'!$I$29</definedName>
    <definedName name="CRERSACPTE_21TOTCHA__PRDANN0\_________">'Fiche_Récap.'!$I$11</definedName>
    <definedName name="CRERSACPTE_21TOTCHA__RRDANM1\_________">'Fiche_Récap.'!$I$7</definedName>
    <definedName name="CRERSACPTE_21TOTCHA__RRDANN0\_________">'Fiche_Récap.'!$I$15</definedName>
    <definedName name="CRERSACPTE_21TOTPROD_PRDANN0\_________">'Fiche_Récap.'!$I$12</definedName>
    <definedName name="CRERSACPTE_21TOTPROD_RRDANM1\_________">'Fiche_Récap.'!$I$8</definedName>
    <definedName name="CRERSACPTE_21TOTPROD_RRDANN0\_________">'Fiche_Récap.'!$I$16</definedName>
    <definedName name="CRERSACPTE_21VNCDAP__PRDANN0\_________">'Fiche_Récap.'!$I$24</definedName>
    <definedName name="CRERSACPTE_21VNCDAP__RRDANM1\_________">'Fiche_Récap.'!$I$20</definedName>
    <definedName name="CRERSACPTE_21VNCDAP__RRDANN0\_________">'Fiche_Récap.'!$I$28</definedName>
    <definedName name="CRERSACPTE_22PRODCESSPRDANN0\_________">'Fiche_Récap.'!$J$25</definedName>
    <definedName name="CRERSACPTE_22PRODCESSRRDANM1\_________">'Fiche_Récap.'!$J$21</definedName>
    <definedName name="CRERSACPTE_22PRODCESSRRDANN0\_________">'Fiche_Récap.'!$J$29</definedName>
    <definedName name="CRERSACPTE_22TOTCHA__PRDANN0\_________">'Fiche_Récap.'!$J$11</definedName>
    <definedName name="CRERSACPTE_22TOTCHA__RRDANM1\_________">'Fiche_Récap.'!$J$7</definedName>
    <definedName name="CRERSACPTE_22TOTCHA__RRDANN0\_________">'Fiche_Récap.'!$J$15</definedName>
    <definedName name="CRERSACPTE_22TOTPROD_PRDANN0\_________">'Fiche_Récap.'!$J$12</definedName>
    <definedName name="CRERSACPTE_22TOTPROD_RRDANM1\_________">'Fiche_Récap.'!$J$8</definedName>
    <definedName name="CRERSACPTE_22TOTPROD_RRDANN0\_________">'Fiche_Récap.'!$J$16</definedName>
    <definedName name="CRERSACPTE_22VNCDAP__PRDANN0\_________">'Fiche_Récap.'!$J$24</definedName>
    <definedName name="CRERSACPTE_22VNCDAP__RRDANM1\_________">'Fiche_Récap.'!$J$20</definedName>
    <definedName name="CRERSACPTE_22VNCDAP__RRDANN0\_________">'Fiche_Récap.'!$J$28</definedName>
    <definedName name="CRERSACPTE_23PRODCESSPRDANN0\_________">'Fiche_Récap.'!$K$25</definedName>
    <definedName name="CRERSACPTE_23PRODCESSRRDANM1\_________">'Fiche_Récap.'!$K$21</definedName>
    <definedName name="CRERSACPTE_23PRODCESSRRDANN0\_________">'Fiche_Récap.'!$K$29</definedName>
    <definedName name="CRERSACPTE_23TOTCHA__PRDANN0\_________">'Fiche_Récap.'!$K$11</definedName>
    <definedName name="CRERSACPTE_23TOTCHA__RRDANM1\_________">'Fiche_Récap.'!$K$7</definedName>
    <definedName name="CRERSACPTE_23TOTCHA__RRDANN0\_________">'Fiche_Récap.'!$K$15</definedName>
    <definedName name="CRERSACPTE_23TOTPROD_PRDANN0\_________">'Fiche_Récap.'!$K$12</definedName>
    <definedName name="CRERSACPTE_23TOTPROD_RRDANM1\_________">'Fiche_Récap.'!$K$8</definedName>
    <definedName name="CRERSACPTE_23TOTPROD_RRDANN0\_________">'Fiche_Récap.'!$K$16</definedName>
    <definedName name="CRERSACPTE_23VNCDAP__PRDANN0\_________">'Fiche_Récap.'!$K$24</definedName>
    <definedName name="CRERSACPTE_23VNCDAP__RRDANM1\_________">'Fiche_Récap.'!$K$20</definedName>
    <definedName name="CRERSACPTE_23VNCDAP__RRDANN0\_________">'Fiche_Récap.'!$K$28</definedName>
    <definedName name="CRERSACPTE_24PRODCESSPRDANN0\_________">'Fiche_Récap.'!$L$25</definedName>
    <definedName name="CRERSACPTE_24PRODCESSRRDANM1\_________">'Fiche_Récap.'!$L$21</definedName>
    <definedName name="CRERSACPTE_24PRODCESSRRDANN0\_________">'Fiche_Récap.'!$L$29</definedName>
    <definedName name="CRERSACPTE_24TOTCHA__PRDANN0\_________">'Fiche_Récap.'!$L$11</definedName>
    <definedName name="CRERSACPTE_24TOTCHA__RRDANM1\_________">'Fiche_Récap.'!$L$7</definedName>
    <definedName name="CRERSACPTE_24TOTCHA__RRDANN0\_________">'Fiche_Récap.'!$L$15</definedName>
    <definedName name="CRERSACPTE_24TOTPROD_PRDANN0\_________">'Fiche_Récap.'!$L$12</definedName>
    <definedName name="CRERSACPTE_24TOTPROD_RRDANM1\_________">'Fiche_Récap.'!$L$8</definedName>
    <definedName name="CRERSACPTE_24TOTPROD_RRDANN0\_________">'Fiche_Récap.'!$L$16</definedName>
    <definedName name="CRERSACPTE_24VNCDAP__PRDANN0\_________">'Fiche_Récap.'!$L$24</definedName>
    <definedName name="CRERSACPTE_24VNCDAP__RRDANM1\_________">'Fiche_Récap.'!$L$20</definedName>
    <definedName name="CRERSACPTE_24VNCDAP__RRDANN0\_________">'Fiche_Récap.'!$L$28</definedName>
    <definedName name="CRERSACPTE_31PRODCESSPRDANN0\_________">'Fiche_Récap.'!$N$25</definedName>
    <definedName name="CRERSACPTE_31PRODCESSRRDANM1\_________">'Fiche_Récap.'!$N$21</definedName>
    <definedName name="CRERSACPTE_31PRODCESSRRDANN0\_________">'Fiche_Récap.'!$N$29</definedName>
    <definedName name="CRERSACPTE_31TOTCHA__PRDANN0\_________">'Fiche_Récap.'!$N$11</definedName>
    <definedName name="CRERSACPTE_31TOTCHA__RRDANM1\_________">'Fiche_Récap.'!$N$7</definedName>
    <definedName name="CRERSACPTE_31TOTCHA__RRDANN0\_________">'Fiche_Récap.'!$N$15</definedName>
    <definedName name="CRERSACPTE_31TOTPROD_PRDANN0\_________">'Fiche_Récap.'!$N$12</definedName>
    <definedName name="CRERSACPTE_31TOTPROD_RRDANM1\_________">'Fiche_Récap.'!$N$8</definedName>
    <definedName name="CRERSACPTE_31TOTPROD_RRDANN0\_________">'Fiche_Récap.'!$N$16</definedName>
    <definedName name="CRERSACPTE_31VNCDAP__PRDANN0\_________">'Fiche_Récap.'!$N$24</definedName>
    <definedName name="CRERSACPTE_31VNCDAP__RRDANM1\_________">'Fiche_Récap.'!$N$20</definedName>
    <definedName name="CRERSACPTE_31VNCDAP__RRDANN0\_________">'Fiche_Récap.'!$N$28</definedName>
    <definedName name="CRERSACPTE_32PRODCESSPRDANN0\_________">'Fiche_Récap.'!$O$25</definedName>
    <definedName name="CRERSACPTE_32PRODCESSRRDANM1\_________">'Fiche_Récap.'!$O$21</definedName>
    <definedName name="CRERSACPTE_32PRODCESSRRDANN0\_________">'Fiche_Récap.'!$O$29</definedName>
    <definedName name="CRERSACPTE_32TOTCHA__PRDANN0\_________">'Fiche_Récap.'!$O$11</definedName>
    <definedName name="CRERSACPTE_32TOTCHA__RRDANM1\_________">'Fiche_Récap.'!$O$7</definedName>
    <definedName name="CRERSACPTE_32TOTCHA__RRDANN0\_________">'Fiche_Récap.'!$O$15</definedName>
    <definedName name="CRERSACPTE_32TOTPROD_PRDANN0\_________">'Fiche_Récap.'!$O$12</definedName>
    <definedName name="CRERSACPTE_32TOTPROD_RRDANM1\_________">'Fiche_Récap.'!$O$8</definedName>
    <definedName name="CRERSACPTE_32TOTPROD_RRDANN0\_________">'Fiche_Récap.'!$O$16</definedName>
    <definedName name="CRERSACPTE_32VNCDAP__PRDANN0\_________">'Fiche_Récap.'!$O$24</definedName>
    <definedName name="CRERSACPTE_32VNCDAP__RRDANM1\_________">'Fiche_Récap.'!$O$20</definedName>
    <definedName name="CRERSACPTE_32VNCDAP__RRDANN0\_________">'Fiche_Récap.'!$O$28</definedName>
    <definedName name="CRERSACPTE_H_PRODCESSPRDANN0\_________">'Fiche_Récap.'!$D$25</definedName>
    <definedName name="CRERSACPTE_H_PRODCESSRRDANM1\_________">'Fiche_Récap.'!$D$21</definedName>
    <definedName name="CRERSACPTE_H_PRODCESSRRDANN0\_________">'Fiche_Récap.'!$D$29</definedName>
    <definedName name="CRERSACPTE_H_TOTCHA__PRDANN0\_________">'Fiche_Récap.'!$D$11</definedName>
    <definedName name="CRERSACPTE_H_TOTCHA__RRDANM1\_________">'Fiche_Récap.'!$D$7</definedName>
    <definedName name="CRERSACPTE_H_TOTCHA__RRDANN0\_________">'Fiche_Récap.'!$D$15</definedName>
    <definedName name="CRERSACPTE_H_TOTPROD_PRDANN0\_________">'Fiche_Récap.'!$D$12</definedName>
    <definedName name="CRERSACPTE_H_TOTPROD_RRDANM1\_________">'Fiche_Récap.'!$D$8</definedName>
    <definedName name="CRERSACPTE_H_TOTPROD_RRDANN0\_________">'Fiche_Récap.'!$D$16</definedName>
    <definedName name="CRERSACPTE_H_VNCDAP__PRDANN0\_________">'Fiche_Récap.'!$D$24</definedName>
    <definedName name="CRERSACPTE_H_VNCDAP__RRDANM1\_________">'Fiche_Récap.'!$D$20</definedName>
    <definedName name="CRERSACPTE_H_VNCDAP__RRDANN0\_________">'Fiche_Récap.'!$D$28</definedName>
    <definedName name="CRERSACPTEH__C10686__RRDANN0\FINESS_ET">'Affectation_Resultats'!$F$12</definedName>
    <definedName name="CRERSACPTEH__C10686__RRDANN0\Id_CR_SF_">'Affectation_Resultats'!$I$12</definedName>
    <definedName name="CRERSACPTEH__C10687__RRDANN0\FINESS_ET">'Affectation_Resultats'!$F$13</definedName>
    <definedName name="CRERSACPTEH__C10687__RRDANN0\Id_CR_SF_">'Affectation_Resultats'!$I$13</definedName>
    <definedName name="CRERSACPTEH__C110____RRDANN0\FINESS_ET">'Affectation_Resultats'!$F$10</definedName>
    <definedName name="CRERSACPTEH__C110____RRDANN0\Id_CR_SF_">'Affectation_Resultats'!$I$10</definedName>
    <definedName name="CRERSACPTEH__C119____RRDANN0\FINESS_ET">'Affectation_Resultats'!$F$11</definedName>
    <definedName name="CRERSACPTEH__C119____RRDANN0\Id_CR_SF_">'Affectation_Resultats'!$I$11</definedName>
    <definedName name="CRERSACPTEH__DEFIC___RRDANN0\FINESS_ET">'Affectation_Resultats'!$F$7</definedName>
    <definedName name="CRERSACPTEH__DEFIC___RRDANN0\Id_CR_SF_">'Affectation_Resultats'!$I$7</definedName>
    <definedName name="CRERSACPTEH__EXCED___RRDANN0\FINESS_ET">'Affectation_Resultats'!$F$6</definedName>
    <definedName name="CRERSACPTEH__EXCED___RRDANN0\Id_CR_SF_">'Affectation_Resultats'!$I$6</definedName>
    <definedName name="CRERSACPTEH__P10682__RRDANN0\FINESS_ET">'Affectation_Resultats'!$F$17</definedName>
    <definedName name="CRERSACPTEH__P10682__RRDANN0\Id_CR_SF_">'Affectation_Resultats'!$I$17</definedName>
    <definedName name="CRERSACPTEH__P10685__RRDANN0\FINESS_ET">'Affectation_Resultats'!$F$18</definedName>
    <definedName name="CRERSACPTEH__P10685__RRDANN0\Id_CR_SF_">'Affectation_Resultats'!$I$18</definedName>
    <definedName name="CRERSACPTEH__P10686__RRDANN0\FINESS_ET">'Affectation_Resultats'!$F$19</definedName>
    <definedName name="CRERSACPTEH__P10686__RRDANN0\Id_CR_SF_">'Affectation_Resultats'!$I$19</definedName>
    <definedName name="CRERSACPTEH__P10687__RRDANN0\FINESS_ET">'Affectation_Resultats'!$F$20</definedName>
    <definedName name="CRERSACPTEH__P10687__RRDANN0\Id_CR_SF_">'Affectation_Resultats'!$I$20</definedName>
    <definedName name="CRERSACPTEH__P110____RRDANN0\FINESS_ET">'Affectation_Resultats'!$F$21</definedName>
    <definedName name="CRERSACPTEH__P110____RRDANN0\Id_CR_SF_">'Affectation_Resultats'!$I$21</definedName>
    <definedName name="CRERSACPTEH__P119____RRDANN0\FINESS_ET">'Affectation_Resultats'!$F$22</definedName>
    <definedName name="CRERSACPTEH__P119____RRDANN0\Id_CR_SF_">'Affectation_Resultats'!$I$22</definedName>
    <definedName name="CRERSACPTEH__RESADMINRRDANN0\FINESS_ET">'Affectation_Resultats'!$F$14</definedName>
    <definedName name="CRERSACPTEH__RESADMINRRDANN0\Id_CR_SF_">'Affectation_Resultats'!$I$14</definedName>
    <definedName name="CRERSACPTET__C10686__RRDANN0\FINESS_ET">'Affectation_Resultats'!$E$12</definedName>
    <definedName name="CRERSACPTET__C10686__RRDANN0\Id_CR_SF_">'Affectation_Resultats'!$H$12</definedName>
    <definedName name="CRERSACPTET__C10687__RRDANN0\FINESS_ET">'Affectation_Resultats'!$E$13</definedName>
    <definedName name="CRERSACPTET__C10687__RRDANN0\Id_CR_SF_">'Affectation_Resultats'!$H$13</definedName>
    <definedName name="CRERSACPTET__C110____RRDANN0\FINESS_ET">'Affectation_Resultats'!$E$10</definedName>
    <definedName name="CRERSACPTET__C110____RRDANN0\Id_CR_SF_">'Affectation_Resultats'!$H$10</definedName>
    <definedName name="CRERSACPTET__C119____RRDANN0\FINESS_ET">'Affectation_Resultats'!$E$11</definedName>
    <definedName name="CRERSACPTET__C119____RRDANN0\Id_CR_SF_">'Affectation_Resultats'!$H$11</definedName>
    <definedName name="CRERSACPTET__DEFIC___RRDANN0\FINESS_ET">'Affectation_Resultats'!$E$7</definedName>
    <definedName name="CRERSACPTET__DEFIC___RRDANN0\Id_CR_SF_">'Affectation_Resultats'!$H$7</definedName>
    <definedName name="CRERSACPTET__EXCED___RRDANN0\FINESS_ET">'Affectation_Resultats'!$E$6</definedName>
    <definedName name="CRERSACPTET__EXCED___RRDANN0\Id_CR_SF_">'Affectation_Resultats'!$H$6</definedName>
    <definedName name="CRERSACPTET__P10682__RRDANN0\FINESS_ET">'Affectation_Resultats'!$E$17</definedName>
    <definedName name="CRERSACPTET__P10682__RRDANN0\Id_CR_SF_">'Affectation_Resultats'!$H$17</definedName>
    <definedName name="CRERSACPTET__P10685__RRDANN0\FINESS_ET">'Affectation_Resultats'!$E$18</definedName>
    <definedName name="CRERSACPTET__P10685__RRDANN0\Id_CR_SF_">'Affectation_Resultats'!$H$18</definedName>
    <definedName name="CRERSACPTET__P10686__RRDANN0\FINESS_ET">'Affectation_Resultats'!$E$19</definedName>
    <definedName name="CRERSACPTET__P10686__RRDANN0\Id_CR_SF_">'Affectation_Resultats'!$H$19</definedName>
    <definedName name="CRERSACPTET__P10687__RRDANN0\FINESS_ET">'Affectation_Resultats'!$E$20</definedName>
    <definedName name="CRERSACPTET__P10687__RRDANN0\Id_CR_SF_">'Affectation_Resultats'!$H$20</definedName>
    <definedName name="CRERSACPTET__P110____RRDANN0\FINESS_ET">'Affectation_Resultats'!$E$21</definedName>
    <definedName name="CRERSACPTET__P110____RRDANN0\Id_CR_SF_">'Affectation_Resultats'!$H$21</definedName>
    <definedName name="CRERSACPTET__P119____RRDANN0\FINESS_ET">'Affectation_Resultats'!$E$22</definedName>
    <definedName name="CRERSACPTET__P119____RRDANN0\Id_CR_SF_">'Affectation_Resultats'!$H$22</definedName>
    <definedName name="CRERSACPTET__RESADMINRRDANN0\FINESS_ET">'Affectation_Resultats'!$E$14</definedName>
    <definedName name="CRERSACPTET__RESADMINRRDANN0\Id_CR_SF_">'Affectation_Resultats'!$H$14</definedName>
    <definedName name="CRERSAIDEN___ADRESSE____ANN0\FINESS_ET">'Page de garde'!$D$27</definedName>
    <definedName name="CRERSAIDEN___ADRESSE____ANN0\Id_CR_SF_">'Id_CR_SF'!$D$8</definedName>
    <definedName name="CRERSAIDEN___ADRESSEJ___ANN0\_________">'Page de garde'!$D$10</definedName>
    <definedName name="CRERSAIDEN___ANNEEREF___ANN0\_________">'Page de garde'!$D$4</definedName>
    <definedName name="CRERSAIDEN___CAPAAUTO___ANN0\FINESS_ET">'Page de garde'!$H$27</definedName>
    <definedName name="CRERSAIDEN___CAPAAUTO___ANN0\Id_CR_SF_">'Id_CR_SF'!$G$8</definedName>
    <definedName name="CRERSAIDEN___CAPAINST___ANN0\FINESS_ET">'Page de garde'!$I$27</definedName>
    <definedName name="CRERSAIDEN___CAPAINST___ANN0\Id_CR_SF_">'Id_CR_SF'!$H$8</definedName>
    <definedName name="CRERSAIDEN___CATEGORI___ANN0\FINESS_ET">'Page de garde'!$F$27</definedName>
    <definedName name="CRERSAIDEN___CATEGORI___ANN0\Id_CR_SF_">'Id_CR_SF'!$F$8</definedName>
    <definedName name="CRERSAIDEN___DATEAUTO___ANN0\FINESS_ET">'Page de garde'!$P$27</definedName>
    <definedName name="CRERSAIDEN___DATECPOM___ANN0\_________">'Conversions'!$B$1</definedName>
    <definedName name="CRERSAIDEN___DATEGENE___ANN0\_________">'Conversions'!$B$2</definedName>
    <definedName name="CRERSAIDEN___EDITEURL___ANN0\_________">'Page de garde'!$A$3</definedName>
    <definedName name="CRERSAIDEN___EMAIL______ANN0\_________">'Page de garde'!$D$16</definedName>
    <definedName name="CRERSAIDEN___FINESSET___ANN0\FINESS_ET">'Page de garde'!$E$27</definedName>
    <definedName name="CRERSAIDEN___FINESSET___ANN0\Id_CR_SF_">'Id_CR_SF'!$E$8</definedName>
    <definedName name="CRERSAIDEN___FINESSPR___ANN0\_________">'Page de garde'!$E$27</definedName>
    <definedName name="CRERSAIDEN___Id_CR_SF___ANN0\Id_CR_SF_">'Id_CR_SF'!$B$8</definedName>
    <definedName name="CRERSAIDEN___JOUROUV____ANN0\FINESS_ET">'Page de garde'!$J$27</definedName>
    <definedName name="CRERSAIDEN___JOUROUV____ANN0\Id_CR_SF_">'Id_CR_SF'!$I$8</definedName>
    <definedName name="CRERSAIDEN___NFINESS____ANN0\_________">'Page de garde'!$D$6</definedName>
    <definedName name="CRERSAIDEN___NOMETAB____ANN0\FINESS_ET">'Page de garde'!$C$27</definedName>
    <definedName name="CRERSAIDEN___NOMETAB____ANN0\Id_CR_SF_">'Id_CR_SF'!$C$8</definedName>
    <definedName name="CRERSAIDEN___ORGAGEST___ANN0\_________">'Page de garde'!$D$8</definedName>
    <definedName name="CRERSAIDEN___VERSION____ANN0\_________">'Page de garde'!$A$1</definedName>
    <definedName name="CRERSAIDEN___VERSIONL___ANN0\_________">'Page de garde'!$A$2</definedName>
    <definedName name="CRERSAIMMO___AUTOFINAPRDANN0\_________">'Extrait_Programme_Invest_EPS'!$G$26</definedName>
    <definedName name="CRERSAIMMO___AUTOFINARRDANN0\_________">'Extrait_Programme_Invest_EPS'!$G$36</definedName>
    <definedName name="CRERSAIMMO___COUT____PRDANN0\_________">'Extrait_Programme_Invest_EPS'!$D$26</definedName>
    <definedName name="CRERSAIMMO___COUT____RRDANN0\_________">'Extrait_Programme_Invest_EPS'!$D$36</definedName>
    <definedName name="CRERSAIMMO___EMPRUNT_PRDANN0\_________">'Extrait_Programme_Invest_EPS'!$I$26</definedName>
    <definedName name="CRERSAIMMO___EMPRUNT_RRDANN0\_________">'Extrait_Programme_Invest_EPS'!$I$36</definedName>
    <definedName name="CRERSAIMMO___SUBVENTIPRDANN0\_________">'Extrait_Programme_Invest_EPS'!$H$26</definedName>
    <definedName name="CRERSAIMMO___SUBVENTIRRDANN0\_________">'Extrait_Programme_Invest_EPS'!$H$36</definedName>
    <definedName name="oui_non">'Liste'!$B$2:$B$4</definedName>
    <definedName name="Repere_Total_Recap">'Fiche_Récap.'!$Q$7</definedName>
    <definedName name="RepereEHPAD_FinessET">'Affectation_Resultats'!$E:$F</definedName>
    <definedName name="RepereEHPAD_ID_CR_SF">'Affectation_Resultats'!$H:$I</definedName>
    <definedName name="RepereESSMS_FinessET">'Affectation_Resultats'!$G:$G</definedName>
    <definedName name="RepereESSMS_ID_CR_SF">'Affectation_Resultats'!$J:$J</definedName>
    <definedName name="RepereProv10687">'Provis°, dépréciat°, subvent'!$46:$46</definedName>
    <definedName name="RepereProv13">'Provis°, dépréciat°, subvent'!$44:$44</definedName>
    <definedName name="RepereProv14">'Provis°, dépréciat°, subvent'!$10:$10</definedName>
    <definedName name="RepereProv15">'Provis°, dépréciat°, subvent'!$15:$15</definedName>
    <definedName name="RepereProv29">'Provis°, dépréciat°, subvent'!$20:$20</definedName>
    <definedName name="RepereProvFinanciers">'Provis°, dépréciat°, subvent'!$35:$35</definedName>
    <definedName name="RepereProvStock">'Provis°, dépréciat°, subvent'!$25:$25</definedName>
    <definedName name="RepereProvTiers">'Provis°, dépréciat°, subvent'!$30:$30</definedName>
    <definedName name="RepereTotalResultat">'Affectation_Resultats'!$K:$K</definedName>
    <definedName name="statut">'Liste'!$A$2:$A$6</definedName>
    <definedName name="_xlnm.Print_Area" localSheetId="13">'Affectation_Resultats'!$B$2:$H$23</definedName>
    <definedName name="_xlnm.Print_Area" localSheetId="7">'CRA FINESS'!$B$2:$J$197</definedName>
    <definedName name="_xlnm.Print_Area" localSheetId="8">'CRA_SF'!$B$2:$J$197</definedName>
    <definedName name="_xlnm.Print_Area" localSheetId="4">'Page de garde'!$A$1:$N$31</definedName>
    <definedName name="_xlnm.Print_Area" localSheetId="12">'Provis°, dépréciat°, subvent'!$B$2:$M$43</definedName>
    <definedName name="_xlnm.Print_Area" localSheetId="6">'Sommaire'!$A$1:$C$20</definedName>
    <definedName name="_xlnm.Print_Area" localSheetId="10">'Tableau_Rcc'!$B$2:$I$24</definedName>
  </definedNames>
  <calcPr fullCalcOnLoad="1"/>
</workbook>
</file>

<file path=xl/sharedStrings.xml><?xml version="1.0" encoding="utf-8"?>
<sst xmlns="http://schemas.openxmlformats.org/spreadsheetml/2006/main" count="910" uniqueCount="503">
  <si>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</si>
  <si>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</si>
  <si>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</si>
  <si>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</si>
  <si>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</si>
  <si>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</si>
  <si>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</si>
  <si>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</si>
  <si>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</si>
  <si>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</si>
  <si>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</si>
  <si>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</si>
  <si>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</si>
  <si>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</si>
  <si>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</si>
  <si>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Charges de sécurité sociale et de prévoyance</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</si>
  <si>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</si>
  <si>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</si>
  <si>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</si>
  <si>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</si>
  <si>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</si>
  <si>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</si>
  <si>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</si>
  <si>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</si>
  <si>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</si>
  <si>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</si>
  <si>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</si>
  <si>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Pertes sur créances irrécouvrables</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</si>
  <si>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</si>
  <si>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</si>
  <si>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</si>
  <si>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</si>
  <si>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</si>
  <si>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</si>
  <si>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</si>
  <si>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</si>
  <si>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</si>
  <si>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</si>
  <si>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</si>
  <si>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</si>
  <si>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</si>
  <si>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</si>
  <si>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</si>
  <si>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</si>
  <si>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</si>
  <si>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</si>
  <si>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des EHPAD - Secteur des personnes âgées</t>
  </si>
  <si>
    <t>Produits à la charge d’autres financeurs</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</si>
  <si>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</si>
  <si>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</si>
  <si>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</si>
  <si>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</si>
  <si>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</si>
  <si>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</si>
  <si>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</si>
  <si>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charges de sécurité sociale et de prévoyance et sur autres charges sociales</t>
  </si>
  <si>
    <t>Produits financiers</t>
  </si>
  <si>
    <t xml:space="preserve">PRODUITS EXCEPTIONNELS </t>
  </si>
  <si>
    <t>Produits exceptionnels sur opérations de gestion</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</si>
  <si>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</si>
  <si>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</si>
  <si>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</si>
  <si>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</si>
  <si>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</si>
  <si>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Produits</t>
  </si>
  <si>
    <t>Achats et variation de stocks</t>
  </si>
  <si>
    <t>Locations</t>
  </si>
  <si>
    <t>Entretien et réparations</t>
  </si>
  <si>
    <t>ESSMS 1</t>
  </si>
  <si>
    <t>ESSMS 2</t>
  </si>
  <si>
    <t>ESSMS 3</t>
  </si>
  <si>
    <t>…</t>
  </si>
  <si>
    <t>Montant</t>
  </si>
  <si>
    <t>ESSMS …</t>
  </si>
  <si>
    <t>Page  à</t>
  </si>
  <si>
    <t>Page</t>
  </si>
  <si>
    <t>Documents</t>
  </si>
  <si>
    <t>Identification de l'onglet</t>
  </si>
  <si>
    <t>Pagination</t>
  </si>
  <si>
    <t>Tableau_Rcc</t>
  </si>
  <si>
    <t>N° de compte</t>
  </si>
  <si>
    <t>Libellé</t>
  </si>
  <si>
    <t>Clé de répartition
(nature)</t>
  </si>
  <si>
    <t>TOTAL DES CHARGES</t>
  </si>
  <si>
    <t>TOTAL DES PRODUITS</t>
  </si>
  <si>
    <t>TOTAL EQUILIBRE DU COMPTE DE RESULTAT PREVISIONNEL PRINCIPAL/ANNEXE</t>
  </si>
  <si>
    <t>Dont dotations aux provisions réglementées pour renouvellement des immobilisations</t>
  </si>
  <si>
    <t>Dont reprises sur provisions réglementées pour renouvellement des immobilisations</t>
  </si>
  <si>
    <t>Reprises sur dépréciations des actifs circulants</t>
  </si>
  <si>
    <t>Reprises sur dépréciations des immobilisations incorporelles et corporelles</t>
  </si>
  <si>
    <t>Sommaire</t>
  </si>
  <si>
    <t>Tableau de répartition des charges communes et opérations faites en commun</t>
  </si>
  <si>
    <t>N° FINESS (entité juridique)</t>
  </si>
  <si>
    <t>Etablissements et services</t>
  </si>
  <si>
    <t>Adresses</t>
  </si>
  <si>
    <t>Catégorie</t>
  </si>
  <si>
    <t>Date d'autorisation</t>
  </si>
  <si>
    <t>Capacité autorisée</t>
  </si>
  <si>
    <t>Capacité installée</t>
  </si>
  <si>
    <t>Amplitude d'ouverture sur l'année (en jours)</t>
  </si>
  <si>
    <t>Production stockée (ou déstockage)</t>
  </si>
  <si>
    <t xml:space="preserve">AUTRES SERVICES EXTERIEURS </t>
  </si>
  <si>
    <t>Transports de biens, d'usagers et transports collectifs du personnel</t>
  </si>
  <si>
    <t>Dont transports d'usagers</t>
  </si>
  <si>
    <t>Déplacements, missions et réceptions</t>
  </si>
  <si>
    <t>Frais postaux et frais de télécommunications</t>
  </si>
  <si>
    <t>Prestations de services à caractère non médical</t>
  </si>
  <si>
    <t>Dont blanchissage à l'extérieur</t>
  </si>
  <si>
    <t>Dont alimentation à l'extérieur</t>
  </si>
  <si>
    <t>Dont nettoyage à l'extérieur</t>
  </si>
  <si>
    <t>Dont informatique</t>
  </si>
  <si>
    <t>Redevances pour concessions, brevets, licences, marques, procédés, droits et valeurs similaires</t>
  </si>
  <si>
    <t>Dont Participations aux charges communes</t>
  </si>
  <si>
    <t>Charges sur exercices antérieurs</t>
  </si>
  <si>
    <t>Titres annulés (sur exercices antérieurs)</t>
  </si>
  <si>
    <t>Dotations aux provisions pour risques et charges d'exploitation</t>
  </si>
  <si>
    <t>Dont produits à la charge de l'assurance maladie</t>
  </si>
  <si>
    <t>Dont produits à la charge du département</t>
  </si>
  <si>
    <t>Dont produits à la charge de l'usager</t>
  </si>
  <si>
    <t>Forfaits journaliers</t>
  </si>
  <si>
    <t>Participations aux frais de repas et de transport dans les ESAT</t>
  </si>
  <si>
    <t>64519 / 64529 / 64719 / 64729</t>
  </si>
  <si>
    <t>Atténuation de charges - portabilité compte épargne temps (CET)</t>
  </si>
  <si>
    <t>Remboursements sur autres charges de personnel</t>
  </si>
  <si>
    <t>Mandats annulés sur exercices antérieurs</t>
  </si>
  <si>
    <t>Reprises sur provisions pour risques et d'exploitation</t>
  </si>
  <si>
    <t>Ordre de priorité</t>
  </si>
  <si>
    <t>Nature de l'opération</t>
  </si>
  <si>
    <t>Coût (par tranche si nécessaire)</t>
  </si>
  <si>
    <t>Date de réalisation probable</t>
  </si>
  <si>
    <t>Durée et mode d'amortis-sement</t>
  </si>
  <si>
    <t>Financement prévu</t>
  </si>
  <si>
    <t>Auto-financement (1)</t>
  </si>
  <si>
    <t>Subvention ou apport (2)</t>
  </si>
  <si>
    <t>Emprunts (3)</t>
  </si>
  <si>
    <t>Total (1 à 3)</t>
  </si>
  <si>
    <t>Taux</t>
  </si>
  <si>
    <t>Durée</t>
  </si>
  <si>
    <t>TOTAL</t>
  </si>
  <si>
    <t>Déclinaison du plan pluriannuel d'investissement au titre de l'année N</t>
  </si>
  <si>
    <t>Coût</t>
  </si>
  <si>
    <t>Autres participations forfaitaires des usagers</t>
  </si>
  <si>
    <t>Fiche récapitulative</t>
  </si>
  <si>
    <t>Fiche_Récap.</t>
  </si>
  <si>
    <t>Compte de résultat principal</t>
  </si>
  <si>
    <t>Comptes de résultat annexes, lettres L, M, N et P</t>
  </si>
  <si>
    <t>COMPTES DE RESULTAT</t>
  </si>
  <si>
    <t>Total des charges</t>
  </si>
  <si>
    <t>Total des produits</t>
  </si>
  <si>
    <t>Résultat</t>
  </si>
  <si>
    <t>CAPACITE D'AUTOFINANCEMENT</t>
  </si>
  <si>
    <t>Produits des cessions d'éléments d'actif, quotes-parts des subventions virées au résultat et reprises sur amortissements, dépréciations et provisions</t>
  </si>
  <si>
    <t>CAF (+) / IAF (-)</t>
  </si>
  <si>
    <t>TABLEAU DE FINANCEMENT</t>
  </si>
  <si>
    <t>RESSOURCES</t>
  </si>
  <si>
    <t>Total des ressources</t>
  </si>
  <si>
    <t>Prélèvement sur le fonds de roulement</t>
  </si>
  <si>
    <t>Total équilibre</t>
  </si>
  <si>
    <t>Capacité d'autofinancement</t>
  </si>
  <si>
    <t>EMPLOIS</t>
  </si>
  <si>
    <t>Insuffisance d'autofinancement</t>
  </si>
  <si>
    <t>Titre 1 : Remboursement des dettes financières</t>
  </si>
  <si>
    <t>Titre 2 : Immobilisations</t>
  </si>
  <si>
    <t>Titre 3 : Autres emplois</t>
  </si>
  <si>
    <t>Titre 1 : Emprunts</t>
  </si>
  <si>
    <t>Titre 2 : Dotations et subventions</t>
  </si>
  <si>
    <t>Titre 3 : Autres ressources</t>
  </si>
  <si>
    <t>Apport au fonds de roulement</t>
  </si>
  <si>
    <t>Comptes de résultat annexes, lettres B, E et J</t>
  </si>
  <si>
    <t>Budget exercice N</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</si>
  <si>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</si>
  <si>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</si>
  <si>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</si>
  <si>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</si>
  <si>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</si>
  <si>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</si>
  <si>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</si>
  <si>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</si>
  <si>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</si>
  <si>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</si>
  <si>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</si>
  <si>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</si>
  <si>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EXCEDENT</t>
  </si>
  <si>
    <t xml:space="preserve">DEFICIT </t>
  </si>
  <si>
    <t>TOTAL EQUILIBRE DU COMPTE DE RESULTAT ANNEXE</t>
  </si>
  <si>
    <t>Prévisions Année N</t>
  </si>
  <si>
    <t>Réalisations Année N-1</t>
  </si>
  <si>
    <t>Réalisations Année N</t>
  </si>
  <si>
    <t>Financement réalisé</t>
  </si>
  <si>
    <t>EHPAD …</t>
  </si>
  <si>
    <t>Autre ESSMS …</t>
  </si>
  <si>
    <t>Compte</t>
  </si>
  <si>
    <t>Résultat comptable de l'exercice = classe 6 - classe 7</t>
  </si>
  <si>
    <t>Excédent</t>
  </si>
  <si>
    <t>Déficit</t>
  </si>
  <si>
    <t>Reprise des résultats des exercices antérieurs</t>
  </si>
  <si>
    <t>Report à nouveau déficitaire</t>
  </si>
  <si>
    <t>Reprise sur la réserve de compensation des déficits</t>
  </si>
  <si>
    <t>Reprise sur les excédents affectés à la compensation des charges d'amortissement</t>
  </si>
  <si>
    <t>RESULTAT A AFFECTER (précédé du signe "-" pour un déficit)</t>
  </si>
  <si>
    <t>Résultat administratif ou corrigé</t>
  </si>
  <si>
    <t>Réserves</t>
  </si>
  <si>
    <t>Excédents affectés à l’investissement</t>
  </si>
  <si>
    <t>Report à nouveau</t>
  </si>
  <si>
    <t>Report à nouveau excédentaire</t>
  </si>
  <si>
    <t>Exercice :</t>
  </si>
  <si>
    <t>Présentation des charges :</t>
  </si>
  <si>
    <t>Présentation des produits :</t>
  </si>
  <si>
    <t>Total des emplois</t>
  </si>
  <si>
    <t>Date de réalisation</t>
  </si>
  <si>
    <t>Contribution versée au groupement hospitalier de territoire</t>
  </si>
  <si>
    <t>Produits des cessions d'éléments d'actif</t>
  </si>
  <si>
    <t>Dont Prise en charge au titre des dispositions de l'article L.242-4 du CASF</t>
  </si>
  <si>
    <t>Participations des personnes handicapées prévues au 4° alinéa de l'article L. 242-4 du CASF</t>
  </si>
  <si>
    <t>Montant des quotes-parts des opérations faites en commun</t>
  </si>
  <si>
    <t>Quotes-parts des subventions d'investissement virées au résultat de l'exercice</t>
  </si>
  <si>
    <t>Lisez-moi du cadre "ERCP"</t>
  </si>
  <si>
    <t>Nom et qualité de la personne habilitée à représenter l'établissement public de santé :</t>
  </si>
  <si>
    <t xml:space="preserve">Date d'effet du contrat pluriannuel d'objectifs et de moyens : </t>
  </si>
  <si>
    <t>Activités sociales et médico-sociales relevant du périmètre de l'ERCP</t>
  </si>
  <si>
    <t>categorie</t>
  </si>
  <si>
    <t>AJA</t>
  </si>
  <si>
    <t>BAPU</t>
  </si>
  <si>
    <t>CAFS</t>
  </si>
  <si>
    <t>CAMSP</t>
  </si>
  <si>
    <t>CMPP</t>
  </si>
  <si>
    <t>CPO</t>
  </si>
  <si>
    <t>CR</t>
  </si>
  <si>
    <t>CRP</t>
  </si>
  <si>
    <t>EATAH</t>
  </si>
  <si>
    <t>EATEH</t>
  </si>
  <si>
    <t>EEAH</t>
  </si>
  <si>
    <t>EEAP</t>
  </si>
  <si>
    <t>EEEH</t>
  </si>
  <si>
    <t>EEPA</t>
  </si>
  <si>
    <t>EHPA perc crédit AM</t>
  </si>
  <si>
    <t>EHPAD</t>
  </si>
  <si>
    <t>ESAT</t>
  </si>
  <si>
    <t>FAM</t>
  </si>
  <si>
    <t>IDA</t>
  </si>
  <si>
    <t>IDV</t>
  </si>
  <si>
    <t>IEM</t>
  </si>
  <si>
    <t>IESPESA</t>
  </si>
  <si>
    <t>IME</t>
  </si>
  <si>
    <t>ITEP</t>
  </si>
  <si>
    <t>JES</t>
  </si>
  <si>
    <t>MAS</t>
  </si>
  <si>
    <t>SAMSAH</t>
  </si>
  <si>
    <t>SESSAD</t>
  </si>
  <si>
    <t>SPASAD</t>
  </si>
  <si>
    <t>SSIAD</t>
  </si>
  <si>
    <t>UEROS</t>
  </si>
  <si>
    <t>Toutes les lignes du tableau dénommé "Activités sociales et médico-sociales relevant du périmètre de l'ERCP" doivent être remplies avec les informations des comptes de résultat annexes (CRA). Une ligne par CRA est à saisir.</t>
  </si>
  <si>
    <t>Extrait_Programme_Invest_EPS</t>
  </si>
  <si>
    <t>Comptes de résultat (CR)</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</si>
  <si>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</si>
  <si>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</si>
  <si>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</si>
  <si>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</si>
  <si>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</si>
  <si>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</si>
  <si>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Remboursements obtenus sur impôts, taxes et versements assimilés sur rémunérations (administration des impôts)</t>
  </si>
  <si>
    <t>Remboursements obtenus sur impôts, taxes et versements assimilés sur rémunérations (autres organismes)</t>
  </si>
  <si>
    <t>Affectation_Resultats</t>
  </si>
  <si>
    <t xml:space="preserve">N° Identifiant : </t>
  </si>
  <si>
    <t>CRA…</t>
  </si>
  <si>
    <t>CRA 1</t>
  </si>
  <si>
    <t>%</t>
  </si>
  <si>
    <t xml:space="preserve">Hébergement </t>
  </si>
  <si>
    <t xml:space="preserve">Détermination et affectation des résultats des activités médico-sociales relevant du périmètre de l'ERRD </t>
  </si>
  <si>
    <t xml:space="preserve">Le tableau de déclinaison du PPI au titre de l'année N doit reprendre uniquement les investissements ayant une incidence sur l’exercice en cours. Pour l’EPCP de l'année N, il s’agit des opérations initialisées avant le 1er janvier N et toujours en cours et celles dont le démarrage est prévu au cours de l'année N. </t>
  </si>
  <si>
    <t>Résultats antérieurs repris dans le cadre de la tarification (déficits)</t>
  </si>
  <si>
    <t>Résultats antérieurs repris dans le cadre de la tarification (excédents)</t>
  </si>
  <si>
    <t>M21</t>
  </si>
  <si>
    <t>Produits sur exercices antérieurs</t>
  </si>
  <si>
    <t>Activité 1</t>
  </si>
  <si>
    <t>Activité 2</t>
  </si>
  <si>
    <t>Activité …</t>
  </si>
  <si>
    <t>Activité 3</t>
  </si>
  <si>
    <t>Activité ….</t>
  </si>
  <si>
    <t>valeur comptable des éléments d'actif cédés et dotations aux amortissements, dépréciations et provisions</t>
  </si>
  <si>
    <t xml:space="preserve">Toutes les opérations d’investissement des activités sociales et médico-sociales programmées dans le cadre des plans pluriannuels d'investissement (PPI) sont à reporter, ligne à ligne. </t>
  </si>
  <si>
    <t xml:space="preserve">Récapitulatif des aides contextuelles </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</si>
  <si>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</si>
  <si>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</si>
  <si>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</si>
  <si>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</si>
  <si>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Dénomination du CR sans n° FINESS</t>
  </si>
  <si>
    <t>N° FINESS de rattachement</t>
  </si>
  <si>
    <t>Le déficit est couvert en priorité par le compte de RAN excédentaire. La réserve de compensation peut être reprise uniquement si le compte de RAN excédentaire est soldé.</t>
  </si>
  <si>
    <t>Résultat à affecter</t>
  </si>
  <si>
    <t>Identification des activités sans numéro FINESS</t>
  </si>
  <si>
    <t>Adresse</t>
  </si>
  <si>
    <t>Liste des activités sans FINESS Etablissement relevant du périmètre de l'ERCP</t>
  </si>
  <si>
    <t>Compte de résultat annexe (CRA) - Activité sans FINESS</t>
  </si>
  <si>
    <t>Dénomination du CR sans FINESS :</t>
  </si>
  <si>
    <t>FINESS de rattachement :</t>
  </si>
  <si>
    <t>CRA_1</t>
  </si>
  <si>
    <t>CRA_2</t>
  </si>
  <si>
    <t>CRA_3</t>
  </si>
  <si>
    <t>CRA_...</t>
  </si>
  <si>
    <t xml:space="preserve">Lignes du tableau de la page de garde </t>
  </si>
  <si>
    <t xml:space="preserve">Indiquer le n° FINESS de l'établissement ou du service social et médico-social ou de l'activité. </t>
  </si>
  <si>
    <t xml:space="preserve">Ils doivent nécessairement relever du FINESS de l'entité juridique. </t>
  </si>
  <si>
    <t>Cette fiche doit récapituler toutes les activités de l'EPS, y compris celles ne relevant pas du champ social et médico-social. L'information est à présenter par compte de résultat annexe (CRA). Ces CRA doivent être définis conformément à l'article R. 6145-12 du Code de la santé publique, c'est-à-dire 1 CRA de l'ERRD sanitaire = 1 CRA de l'ERCP.</t>
  </si>
  <si>
    <t>N° FINESS (entité juridique) :</t>
  </si>
  <si>
    <t>Etablissement public de santé gestionnaire :</t>
  </si>
  <si>
    <t>Adresse :</t>
  </si>
  <si>
    <t>Téléphone :</t>
  </si>
  <si>
    <t>Fax :</t>
  </si>
  <si>
    <t>Email :</t>
  </si>
  <si>
    <t>Budget commercial ESAT</t>
  </si>
  <si>
    <t>Autres</t>
  </si>
  <si>
    <t>Accueil de jour adossé</t>
  </si>
  <si>
    <t>DNA</t>
  </si>
  <si>
    <t>SIC</t>
  </si>
  <si>
    <t>Categorie_Id_CR_SF</t>
  </si>
  <si>
    <t>Date d'effet du contrat pluriannuel d'objectifs et de moyens :</t>
  </si>
  <si>
    <t>Date de génération du fichier</t>
  </si>
  <si>
    <t>(Tableau à dimensionner en fonction du nombre et de la nature des ESSMS)</t>
  </si>
  <si>
    <t>Extrait du programme d'investissement de l'établissement public de santé</t>
  </si>
  <si>
    <r>
      <rPr>
        <b/>
        <i/>
        <u val="single"/>
        <sz val="10"/>
        <rFont val="Arial"/>
        <family val="2"/>
      </rPr>
      <t>Consignes de remplissage</t>
    </r>
    <r>
      <rPr>
        <b/>
        <i/>
        <sz val="10"/>
        <rFont val="Arial"/>
        <family val="2"/>
      </rPr>
      <t xml:space="preserve"> : </t>
    </r>
  </si>
  <si>
    <r>
      <t>Afin de disposer à la fois d’une vision consolidée et de répérer les incidences des PPI sur les CRP de chaque établissement ou service, il convient de présenter les opérations,</t>
    </r>
    <r>
      <rPr>
        <b/>
        <sz val="10"/>
        <rFont val="Arial"/>
        <family val="2"/>
      </rPr>
      <t xml:space="preserve"> CRP par CRP</t>
    </r>
    <r>
      <rPr>
        <sz val="10"/>
        <rFont val="Arial"/>
        <family val="2"/>
      </rPr>
      <t xml:space="preserve">, comme dans l'exemple ci-dessous : </t>
    </r>
  </si>
  <si>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</si>
  <si>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</si>
  <si>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 Veuillez saisir un identifiant de votre choix comprenant 6 caractères (sans caractères spéciaux, tirets, accents…).</t>
  </si>
  <si>
    <t>Identifiant (*)</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</si>
  <si>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</si>
  <si>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</si>
  <si>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</si>
  <si>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Quotes-parts Autres opérations faites en commun</t>
  </si>
  <si>
    <t>Annexe 11 : Cadre normalisé de présentation de l'état réalisé des charges et des produits (ERCP) des activités sociales et médico-sociales relevant des établissements publics de santé, prévu au 1° de l'article R. 314-233 du code de l'action sociale et des familles</t>
  </si>
  <si>
    <t>Résidence autonomie</t>
  </si>
  <si>
    <t>Détermination et affectation des résultats</t>
  </si>
  <si>
    <t>Suivi de l' affectation des résultats sur le périmètre de l'ERCP</t>
  </si>
  <si>
    <t>Suivi_Affectation_Resultats</t>
  </si>
  <si>
    <t>Tableau de présentation des charges et des produits - Compte de résultat annexe (CRA)</t>
  </si>
  <si>
    <t>(Nomenclature M21)</t>
  </si>
  <si>
    <t>Produits à la charge de l’usager (hors EHPAD) - Hors Compte 732 (*)</t>
  </si>
  <si>
    <t>(*) : Les produits inscrits au compte 732 figurent dans le groupe II "Autres produits relatifs à l'exploitation" ci-après.</t>
  </si>
  <si>
    <t>Comptes de résultat annexes, lettres A, C et G</t>
  </si>
  <si>
    <t>Réserve de compensation (déficits d'exploitation)</t>
  </si>
  <si>
    <t>Réserve de compensation des charges d’amortissement des équipements, agencements et installations de mise aux normes de sécurité</t>
  </si>
  <si>
    <t>Affectation des résultats des activités sociales et médico-sociales relevant du périmètre de l'ERCP</t>
  </si>
  <si>
    <t>Réserve de trésorerie</t>
  </si>
  <si>
    <t>Suivi de l'affectation des résultats sur le périmètre de l'ERCP</t>
  </si>
  <si>
    <t>Montant total du compte (1)</t>
  </si>
  <si>
    <t>Activités/ESSMS relevant du périmètre du CPOM (2)</t>
  </si>
  <si>
    <t>Budgets hors périmètre du CPOM (synthèse) (3)</t>
  </si>
  <si>
    <t xml:space="preserve">I.- Quels sont les organismes gestionnaires (OG) concernés par ce cadre ? </t>
  </si>
  <si>
    <r>
      <rPr>
        <sz val="9"/>
        <rFont val="Arial"/>
        <family val="2"/>
      </rPr>
      <t>*</t>
    </r>
    <r>
      <rPr>
        <sz val="6.5"/>
        <rFont val="Arial"/>
        <family val="2"/>
      </rPr>
      <t xml:space="preserve"> Dont les PUV</t>
    </r>
  </si>
  <si>
    <r>
      <rPr>
        <sz val="9"/>
        <rFont val="Arial"/>
        <family val="2"/>
      </rPr>
      <t>**</t>
    </r>
    <r>
      <rPr>
        <sz val="6.5"/>
        <rFont val="Arial"/>
        <family val="2"/>
      </rPr>
      <t xml:space="preserve"> ESMS relevant de l’article L. 313-12-2 du CASF : AJA, structures d’hébergement temporaires pour personnes âgées ou personnes handicapées, IME, IEM, IES, EEAP (et autres instituts accueillant des enfants handicapés), ITEP, CAFS, CAMSP, SESSAD, CMPP, CRP, CPO, MAS, FAM, SAMSAH, ESAT, BAPU, jardins d’enfants spécialisés, SPASAD et SSIAD.</t>
    </r>
  </si>
  <si>
    <t xml:space="preserve">II.- Quel périmètre de l'ERRD ? </t>
  </si>
  <si>
    <t>Le périmètre de l'ERCP N est identique à celui de l'EPCP N. Si un CPOM récent a modifié le périmètre de l'EPCP depuis le dernier dépôt, ce nouveau périmètre entre en application pour l'ERCP de l'exercice suivant la signature du CPOM.</t>
  </si>
  <si>
    <t>=&gt; Périmètre CPOM</t>
  </si>
  <si>
    <r>
      <t>A noter: dans l'onglet "</t>
    </r>
    <r>
      <rPr>
        <i/>
        <sz val="10"/>
        <rFont val="Arial"/>
        <family val="2"/>
      </rPr>
      <t>Fiche_Récap.</t>
    </r>
    <r>
      <rPr>
        <sz val="10"/>
        <rFont val="Arial"/>
        <family val="2"/>
      </rPr>
      <t>", les données à renseigner abordent l'intégralité des activités de l'organisme, y compris l'EPS, pour une vision cohérente de la globalité dans laquelle l'activité médico-sociale s'insère.</t>
    </r>
  </si>
  <si>
    <t xml:space="preserve">III.- Fonctionnement du cadre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</si>
  <si>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</si>
  <si>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</si>
  <si>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</si>
  <si>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</si>
  <si>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CRA*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Fiche_Récap.</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</si>
  <si>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</si>
  <si>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</si>
  <si>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</si>
  <si>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</si>
  <si>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</si>
  <si>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r>
      <rPr>
        <sz val="9"/>
        <rFont val="Arial"/>
        <family val="2"/>
      </rPr>
      <t>*</t>
    </r>
    <r>
      <rPr>
        <sz val="6.5"/>
        <rFont val="Arial"/>
        <family val="2"/>
      </rPr>
      <t xml:space="preserve"> CRA: compte de résultat annexe - le nom de l'onglet est construit de la manière suivante: "CRA_+N°FINESS ET de l'établissement "
Le CRP étant l'EPS, aucun onglet relatif au compte de résultat principal n'est créé dans ce cadre.</t>
    </r>
  </si>
  <si>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</si>
  <si>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</si>
  <si>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</si>
  <si>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</si>
  <si>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V.- Cas spécifique des activités sans FINESS</t>
  </si>
  <si>
    <t>Les activités sans finess peuvent concerner notamment (liste non exhaustive):</t>
  </si>
  <si>
    <t>- Les budgets commerciaux des ESAT</t>
  </si>
  <si>
    <t>- Les SIC</t>
  </si>
  <si>
    <t>- Les DNA</t>
  </si>
  <si>
    <t>- les modes d'accueil hors hébergement permament de plus de 25 places ou représentant plus du tiers de la capacité totale dans les établissements et services accueillant des enfants handicapés</t>
  </si>
  <si>
    <t>- etc.</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</si>
  <si>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CRP sans finess soient créés automatiquement. </t>
    </r>
  </si>
  <si>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</si>
  <si>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Si besoin, ajouter des colonnes manuellement si plus de CRA doivent être indiqués.</t>
  </si>
  <si>
    <t>Dans le cas d'un AJA, l'affectation n'est pas faite par sections tarifaires.</t>
  </si>
  <si>
    <t/>
  </si>
  <si>
    <t>Ce cadre correspond à l'état réalisé des charges et des produits (ERCP) prévu à l'article R. 314-233 du CASF et conforme au modèle figurant à l'annexe 11 de de l'arrêté du 27 décembre 2016 modifié par l'arrêté du 18 juin 2018 (NOR: SSAA1804876A).</t>
  </si>
  <si>
    <t>A noter : dans un souci d'adaptation permanente aux pratiques et sans préjudice des obligations générales de dépôt de l'ERCP, des ajustements ponctuels peuvent être apportés par rapport au modèle joint à l'arrêté précité et régularisé ultérieurement par arrêté modificatif.</t>
  </si>
  <si>
    <r>
      <t xml:space="preserve">Ce cadre fonctionne sur la base d'un procédé de création automatique des onglets en remplissant le tableau de page de garde nommé « Activités sociales et médico-sociales relevant du périmètre de l'ERCP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</si>
  <si>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</si>
  <si>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Donner un titre explicite : par exemple nom du site et structure de rattachement.</t>
  </si>
  <si>
    <t xml:space="preserve">2) Chacun des finess Etablissement (FINESS ET) relevant de l’organisme gestionnaire (c'est-à-dire du FINESS EJ renseigné plus haut) et inclus dans le périmètre de l’ERCP, doit être renseigné dans le tableau du bas de la page de garde "Activités sociales et médico-sociales relevant du périmètre de l'ERCP". </t>
  </si>
  <si>
    <t>- Les cellules sur fond jaune sont à compléter manuellement. Les champs grisés sont des cellules verrouillées, qui peuvent contenir des formules de calcul automatique.</t>
  </si>
  <si>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CRA_SF + n° d'identification créé automatiquement. </t>
    </r>
  </si>
  <si>
    <t>Tous les CRA_SF ont vocation à être pris en compte dans les calculs globaux (CAF, tableau de financement, etc.). Veillez à bien mettre en cohérence le CRA de l'établissement d'adossement avec le CRA_SF rattaché, en déduisant les charges et produits du CRA_SF des montants indiqués dans le CRA de l'établissement d'adossement.</t>
  </si>
  <si>
    <t>Saisir le n° FINESS de l'établissement/service/activité auquel le budget est adossé (ESAT, AJ, etc.).</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</si>
  <si>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mouvements des comptes de réserves ou de report à nouveau (c/11 et c/106). </t>
  </si>
  <si>
    <t>Reprises de résultats</t>
  </si>
  <si>
    <t>Information utile essentiellement pour la période de transition de l'environnement "BP" vers l'environnement "EPRD".</t>
  </si>
  <si>
    <t>Tableau des provisions et des dépréciations</t>
  </si>
  <si>
    <t xml:space="preserve">Colonne "Compte de résultat concerné" : indiquer la raison sociale du compte de résultat concerné (ou la dénomination dans le cas d'un CR sans n° FINESS). </t>
  </si>
  <si>
    <t>Subventions d'investissement  comptes 13</t>
  </si>
  <si>
    <t>Indiquer dans la 1ère colonne du tableau l'objet principal et la date d'attribution de la subvention.</t>
  </si>
  <si>
    <t>Possibilité d'inclure une reprise des résultats des exercices 2015 et 2016 aux forfaits globaux de soins et dépendance 2017 et 2018 uniquement (décret n°2016-1815 du 21 décembre 2016).</t>
  </si>
  <si>
    <t>Veillez à bien établir le CR de l'établissement d'adossement sans les charges relatives au CR_SF rattaché.</t>
  </si>
  <si>
    <t>Provisions, dépréciations, subventions</t>
  </si>
  <si>
    <t>Provis°, dépréciat°, subvent°</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</si>
  <si>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</si>
  <si>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</si>
  <si>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</si>
  <si>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</si>
  <si>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Remboursements sur rémunérations du personnel médical</t>
  </si>
  <si>
    <t>CRA 2</t>
  </si>
  <si>
    <t>Autre</t>
  </si>
  <si>
    <t>Reprise des résultats des exercices antérieurs (EHPAD)</t>
  </si>
  <si>
    <t>Soins et dépendance</t>
  </si>
  <si>
    <t>Compte de résultat concerné</t>
  </si>
  <si>
    <t>Compte d'imputation</t>
  </si>
  <si>
    <t>Montants au  début de l’exercice</t>
  </si>
  <si>
    <t>Dotations de l’exercice</t>
  </si>
  <si>
    <t>Reprises de l’exercice</t>
  </si>
  <si>
    <t>Montant à la fin de l’exercice</t>
  </si>
  <si>
    <t>(3)</t>
  </si>
  <si>
    <t>(4)=(1)+(2)-(3)</t>
  </si>
  <si>
    <t>Provisions réglementées (comptes 14)</t>
  </si>
  <si>
    <t>Provisions pour risques et charges  (comptes 15)</t>
  </si>
  <si>
    <t>Dépréciations (comptes 29, 39, 49 59)</t>
  </si>
  <si>
    <t>Dépréciation des immobilisations</t>
  </si>
  <si>
    <t>Dépréciation des stocks et en-cours</t>
  </si>
  <si>
    <t>Dépréciation des comptes de tiers</t>
  </si>
  <si>
    <t>Dépréciation des comptes financiers</t>
  </si>
  <si>
    <t>Tableau des subventions d'investissement à caractère transférable (affectées à des biens non renouvelables)</t>
  </si>
  <si>
    <t>Organisme attributaire</t>
  </si>
  <si>
    <t>Montants initiaux</t>
  </si>
  <si>
    <t>(1)-(2) = (3)</t>
  </si>
  <si>
    <t>(5)</t>
  </si>
  <si>
    <t>(3)+(4)-(5)</t>
  </si>
  <si>
    <t>Comptes 13</t>
  </si>
  <si>
    <t>Rappel du plan pluriannuel d'investissement approuvé conformément à l'article L. 314-7 du code de l'action sociale et des familles</t>
  </si>
  <si>
    <t>Foyer Héberg.A.H.</t>
  </si>
  <si>
    <t>Foyer de vie A.H.</t>
  </si>
  <si>
    <t>Foyer Heb.Enf.Ado.H.</t>
  </si>
  <si>
    <t>SAVS</t>
  </si>
  <si>
    <t>Objet de la provision, dépréciation</t>
  </si>
  <si>
    <t>=&gt; les établissements publics de santé gérant des activités comprises dans le périmètre d'un CPOM "PH-SSIAD-AJA" (article L. 313-12-2** du CASF) signé avant le 1er janvier 2018 ou contenant un avenant mentionnant expressément l’utilisation d’un EPRD.</t>
  </si>
  <si>
    <t>- Ne jamais laisser dans le cadre de liens directs pointant vers des fichiers externes. Ceci génère des problèmes de lisibilité pouvant exclure l'établissement concerné des bases de la CNSA.</t>
  </si>
  <si>
    <t xml:space="preserve">=&gt; les établissements publics de santé gérant des activités EHPAD*, avec ou sans section hébergement administrée (tarifs fixés par le Conseil Départemental/Métropole ou non) ; </t>
  </si>
  <si>
    <t>: supprime un CRA du tableau (dans la colonne C "Etablissements et services", sélectionnez la ligne à supprimer puis cliquez sur "-").</t>
  </si>
  <si>
    <t>SAAD</t>
  </si>
  <si>
    <t>EHPA sans crédit AM</t>
  </si>
  <si>
    <t>Activité 4</t>
  </si>
  <si>
    <t xml:space="preserve">- Le N° FINESS EJ saisi dans la page de garde doit être le même que le N° FINESS EJ du dossier de dépôt dans la plateforme de collecte des ERRD. </t>
  </si>
  <si>
    <t xml:space="preserve">- Les FINESS ET (Etablissement) saisis dans le tableau de la page de garde doivent correspondre aux FINESS ET affectés au dossier dans la plateforme de collecte des ERRD. </t>
  </si>
  <si>
    <t>- Le dévérouillage peut véroler le fichier (impactant potentiellement la bonne marche de toutes les fonctions automatiques et la reconnaissance du fichier lors du dépôt dans la plateforme).</t>
  </si>
  <si>
    <t xml:space="preserve">Indiquer le n° FINESS de l'établissement public de santé en tant que personnalité morale titulaire des autorisations. Il doit correspondre au N° FINESS EJ du dossier de dépôt dans la plateforme de collecte des ERRD. </t>
  </si>
  <si>
    <t xml:space="preserve">Les FINESS saisis doivent impérativement correspondre aux FINESS ET affectés au dossier dans la plateforme de collecte des ERRD. </t>
  </si>
  <si>
    <t xml:space="preserve">Budget initial : saisir dans cette colonne l'EPCP initial (1er EPCP transmis dans la plateforme de collecte des EPRD).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</si>
  <si>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</si>
  <si>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FICHE D'AUTO-CONTRÔLE A TITRE D'INFORMATION</t>
  </si>
  <si>
    <t xml:space="preserve">Contrôle </t>
  </si>
  <si>
    <t>Onglet</t>
  </si>
  <si>
    <t xml:space="preserve">Valeur </t>
  </si>
  <si>
    <t>OK/KO</t>
  </si>
  <si>
    <t>Observations</t>
  </si>
  <si>
    <t xml:space="preserve">Version  </t>
  </si>
  <si>
    <t>Tous</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</si>
  <si>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</si>
  <si>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</si>
  <si>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</si>
  <si>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Page de garde</t>
  </si>
  <si>
    <t>Date d'effet du CPOM</t>
  </si>
  <si>
    <t>#ERRDSA-2022-01#</t>
  </si>
  <si>
    <t>EAM</t>
  </si>
  <si>
    <t>EANM</t>
  </si>
  <si>
    <t xml:space="preserve">Si un CPOM a été conclu à la date d'établissement de l'ERCP, alors ce champ doit être non vide. </t>
  </si>
  <si>
    <t xml:space="preserve">Ce champ est en principe non vide. Si "Non saisi" ou "Atypie", vérifiez votre saisie. </t>
  </si>
  <si>
    <t>Total charges réalisées N-1 (tous comptes de résultat)</t>
  </si>
  <si>
    <t>Total charges réalisées N-1 (compte de résultat principal)</t>
  </si>
  <si>
    <t>Total produits réalisés N-1 (compte de résultat principal)</t>
  </si>
  <si>
    <t>Total produits prévus N (compte de résultat principal)</t>
  </si>
  <si>
    <t>Total charges réalisées N (compte de résultat principal)</t>
  </si>
  <si>
    <t>Total produits réalisés N (compte de résultat principal)</t>
  </si>
  <si>
    <t>Total charges prévues N (compte de résultat principal)</t>
  </si>
  <si>
    <t>Total produits réalisés N-1 (tous comptes de résultat)</t>
  </si>
  <si>
    <t>Total charges prévues N (tous comptes de résultat)</t>
  </si>
  <si>
    <t>Total produits prévus N (tous comptes de résultat)</t>
  </si>
  <si>
    <t>Total charges réalisées N (tous comptes de résultat)</t>
  </si>
  <si>
    <t>Total produits réalisés N (tous comptes de résultat)</t>
  </si>
  <si>
    <t xml:space="preserve">Ce champ est généralement non vide. Si "Non saisi" ou "Atypie", vérifiez votre saisie. </t>
  </si>
  <si>
    <t>Total des emplois Réalisations N-1 (hors IAF)</t>
  </si>
  <si>
    <t>Total des emplois Prévisions N
(hors IAF)</t>
  </si>
  <si>
    <t>Total des emplois Réalisations N (hors IAF)</t>
  </si>
  <si>
    <t>Variation fonds de roulement Réalisations N-1</t>
  </si>
  <si>
    <t>Variation fonds de roulement Prévisions N</t>
  </si>
  <si>
    <t>Variation fonds de roulement Réalisations N</t>
  </si>
  <si>
    <t>Taux de CAF Réalisé N-1 en % des produits (tous comptes de résultat)</t>
  </si>
  <si>
    <t>Taux de CAF prévu N en % des produits (tous comptes de résultat)</t>
  </si>
  <si>
    <t>Taux de CAF réalisé N en % des produits (tous comptes de résultat)</t>
  </si>
  <si>
    <r>
      <rPr>
        <b/>
        <u val="single"/>
        <sz val="10"/>
        <color indexed="8"/>
        <rFont val="Arial"/>
        <family val="2"/>
      </rPr>
      <t>Point de vigilance</t>
    </r>
    <r>
      <rPr>
        <sz val="10"/>
        <color indexed="8"/>
        <rFont val="Arial"/>
        <family val="2"/>
      </rPr>
      <t xml:space="preserve"> : l'attention des gestionnaires est appelée sur la complétude et la fiabilité des informations saisies dans le cadre ERCP et ses annexes, afin de sécuriser la procédure d'analyse et maintenir la qualité de la base de données collectée.</t>
    </r>
  </si>
  <si>
    <t>Le fichier utilisé doit être celui en vigueur à la date de la campagne de dépôt des ERCP. Il est mis à disposition sur le site de la DGCS : https://solidarites-sante.gouv.fr/affaires-sociales/personnes-agees/droits-et-aides/etablissements-et-services-sociaux-et-medico-sociaux/article/reforme-de-la-tarification</t>
  </si>
  <si>
    <t>Amplitude d'ouverture</t>
  </si>
  <si>
    <t xml:space="preserve">Si valeur supérieure ou égale à 1000, vérifiez votre saisie. </t>
  </si>
  <si>
    <t xml:space="preserve">Si valeur supérieure ou égale à 366, vérifiez votre saisie. </t>
  </si>
  <si>
    <t>N° FINESS ET de rattachement</t>
  </si>
  <si>
    <t>Dernière mise à jour : janvier 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</si>
</sst>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quot;€&quot;_-;\-* #,##0\ &quot;€&quot;_-;_-* &quot;-&quot;??\ &quot;€&quot;_-;_-@_-"/>
    <numFmt numFmtId="166" formatCode="0.0%"/>
    <numFmt numFmtId="167" formatCode="[$-40C]dddd\ d\ mmmm\ yyyy"/>
    <numFmt numFmtId="168" formatCode="0.000%"/>
    <numFmt numFmtId="169" formatCode="0.0000%"/>
    <numFmt numFmtId="170" formatCode="[$-40C]d\ mmm\ yy"/>
    <numFmt numFmtId="171" formatCode="_-* #,##0\ _€_-;\-* #,##0\ _€_-;_-* &quot;-&quot;??\ _€_-;_-@_-"/>
  </numFmts>
  <fonts count="88">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2"/>
      <name val="Arial"/>
      <family val="2"/>
    </font>
    <font>
      <b/>
      <i/>
      <u val="single"/>
      <sz val="10"/>
      <name val="Arial"/>
      <family val="2"/>
    </font>
    <font>
      <sz val="9"/>
      <name val="Arial"/>
      <family val="2"/>
    </font>
    <font>
      <b/>
      <sz val="10"/>
      <color indexed="8"/>
      <name val="Arial"/>
      <family val="2"/>
    </font>
    <font>
      <sz val="11"/>
      <name val="Arial"/>
      <family val="2"/>
    </font>
    <font>
      <sz val="6.5"/>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b/>
      <sz val="9"/>
      <name val="Arial"/>
      <family val="2"/>
    </font>
    <font>
      <b/>
      <u val="single"/>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8"/>
      <color indexed="8"/>
      <name val="Arial"/>
      <family val="2"/>
    </font>
    <font>
      <sz val="8"/>
      <color indexed="10"/>
      <name val="Arial"/>
      <family val="2"/>
    </font>
    <font>
      <b/>
      <sz val="8"/>
      <color indexed="8"/>
      <name val="Arial"/>
      <family val="2"/>
    </font>
    <font>
      <sz val="11"/>
      <name val="Calibri"/>
      <family val="2"/>
    </font>
    <font>
      <b/>
      <sz val="11"/>
      <name val="Calibri"/>
      <family val="2"/>
    </font>
    <font>
      <b/>
      <sz val="12"/>
      <color indexed="9"/>
      <name val="Arial"/>
      <family val="2"/>
    </font>
    <font>
      <b/>
      <sz val="10"/>
      <color indexed="10"/>
      <name val="Arial"/>
      <family val="2"/>
    </font>
    <font>
      <sz val="11"/>
      <color indexed="9"/>
      <name val="Arial"/>
      <family val="2"/>
    </font>
    <font>
      <sz val="11"/>
      <color indexed="8"/>
      <name val="Arial"/>
      <family val="2"/>
    </font>
    <font>
      <b/>
      <sz val="11"/>
      <color indexed="8"/>
      <name val="Calibri"/>
      <family val="2"/>
    </font>
    <font>
      <b/>
      <sz val="12"/>
      <color indexed="10"/>
      <name val="Arial"/>
      <family val="2"/>
    </font>
    <font>
      <b/>
      <sz val="11"/>
      <color indexed="8"/>
      <name val="Arial"/>
      <family val="2"/>
    </font>
    <font>
      <b/>
      <sz val="11"/>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sz val="8"/>
      <color rgb="FFFF0000"/>
      <name val="Arial"/>
      <family val="2"/>
    </font>
    <font>
      <b/>
      <sz val="8"/>
      <color theme="1"/>
      <name val="Arial"/>
      <family val="2"/>
    </font>
    <font>
      <b/>
      <sz val="12"/>
      <color theme="0"/>
      <name val="Arial"/>
      <family val="2"/>
    </font>
    <font>
      <b/>
      <sz val="10"/>
      <color rgb="FFFF0000"/>
      <name val="Arial"/>
      <family val="2"/>
    </font>
    <font>
      <sz val="11"/>
      <color theme="0"/>
      <name val="Arial"/>
      <family val="2"/>
    </font>
    <font>
      <sz val="11"/>
      <color theme="1"/>
      <name val="Arial"/>
      <family val="2"/>
    </font>
    <font>
      <b/>
      <sz val="11"/>
      <color theme="1"/>
      <name val="Calibri"/>
      <family val="2"/>
    </font>
    <font>
      <b/>
      <sz val="12"/>
      <color rgb="FFFF0000"/>
      <name val="Arial"/>
      <family val="2"/>
    </font>
    <font>
      <b/>
      <sz val="11"/>
      <color theme="1"/>
      <name val="Arial"/>
      <family val="2"/>
    </font>
    <font>
      <b/>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theme="1" tint="0.04998999834060669"/>
        <bgColor indexed="64"/>
      </patternFill>
    </fill>
    <fill>
      <patternFill patternType="solid">
        <fgColor theme="0" tint="-0.1499900072813034"/>
        <bgColor indexed="64"/>
      </patternFill>
    </fill>
    <fill>
      <patternFill patternType="solid">
        <fgColor theme="0" tint="-0.4999699890613556"/>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medium"/>
      <right style="thin"/>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right style="medium"/>
      <top/>
      <bottom/>
    </border>
    <border>
      <left/>
      <right/>
      <top/>
      <bottom style="medium"/>
    </border>
    <border>
      <left/>
      <right style="medium"/>
      <top/>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double"/>
      <right/>
      <top style="double"/>
      <bottom style="double"/>
    </border>
    <border>
      <left style="medium"/>
      <right/>
      <top style="medium"/>
      <bottom style="medium"/>
    </border>
    <border>
      <left style="medium"/>
      <right style="thin"/>
      <top style="thin"/>
      <bottom style="medium"/>
    </border>
    <border>
      <left/>
      <right/>
      <top style="double"/>
      <bottom style="double"/>
    </border>
    <border>
      <left/>
      <right style="double"/>
      <top/>
      <bottom/>
    </border>
    <border>
      <left style="thin"/>
      <right style="thin"/>
      <top style="thin"/>
      <bottom style="thin"/>
    </border>
    <border>
      <left style="thin"/>
      <right style="thin"/>
      <top style="thin"/>
      <bottom style="medium"/>
    </border>
    <border>
      <left style="thin"/>
      <right style="thin"/>
      <top style="double"/>
      <bottom style="double"/>
    </border>
    <border>
      <left style="thin"/>
      <right style="thin"/>
      <top style="medium"/>
      <bottom style="medium"/>
    </border>
    <border>
      <left style="thin"/>
      <right style="double"/>
      <top style="double"/>
      <bottom style="double"/>
    </border>
    <border>
      <left style="thin"/>
      <right style="thin"/>
      <top style="double"/>
      <bottom style="thin"/>
    </border>
    <border>
      <left style="thin"/>
      <right style="thin"/>
      <top style="thin"/>
      <bottom style="double"/>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double"/>
      <top style="double"/>
      <bottom style="thin"/>
    </border>
    <border>
      <left style="thin"/>
      <right style="double"/>
      <top style="thin"/>
      <bottom style="double"/>
    </border>
    <border>
      <left style="medium"/>
      <right style="thin"/>
      <top style="medium"/>
      <bottom style="medium"/>
    </border>
    <border>
      <left style="thin"/>
      <right/>
      <top style="medium"/>
      <bottom style="medium"/>
    </border>
    <border>
      <left style="thin"/>
      <right/>
      <top style="medium"/>
      <bottom style="thin"/>
    </border>
    <border>
      <left style="thin"/>
      <right/>
      <top style="thin"/>
      <bottom style="medium"/>
    </border>
    <border>
      <left style="thin"/>
      <right/>
      <top style="thin"/>
      <bottom style="thin"/>
    </border>
    <border>
      <left style="medium"/>
      <right style="medium"/>
      <top style="thin"/>
      <bottom style="thin"/>
    </border>
    <border>
      <left/>
      <right/>
      <top style="medium"/>
      <bottom/>
    </border>
    <border>
      <left/>
      <right style="medium"/>
      <top style="medium"/>
      <bottom/>
    </border>
    <border>
      <left/>
      <right style="thin"/>
      <top style="double"/>
      <bottom style="thin"/>
    </border>
    <border>
      <left/>
      <right style="thin"/>
      <top style="thin"/>
      <bottom style="double"/>
    </border>
    <border>
      <left style="medium"/>
      <right/>
      <top style="medium"/>
      <bottom/>
    </border>
    <border>
      <left style="medium"/>
      <right/>
      <top/>
      <bottom/>
    </border>
    <border>
      <left style="thin"/>
      <right style="thin"/>
      <top style="thin"/>
      <bottom/>
    </border>
    <border>
      <left style="thin"/>
      <right style="thin"/>
      <top/>
      <bottom style="thin"/>
    </border>
    <border>
      <left style="thin"/>
      <right style="medium"/>
      <top/>
      <bottom style="thin"/>
    </border>
    <border>
      <left style="medium"/>
      <right/>
      <top/>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right style="thin"/>
      <top/>
      <bottom/>
    </border>
    <border>
      <left style="medium"/>
      <right/>
      <top/>
      <bottom style="thin"/>
    </border>
    <border>
      <left/>
      <right style="thin"/>
      <top/>
      <bottom style="medium"/>
    </border>
    <border>
      <left/>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border>
    <border>
      <left style="thin"/>
      <right style="medium"/>
      <top style="thin"/>
      <bottom/>
    </border>
    <border>
      <left style="medium"/>
      <right style="thin"/>
      <top style="medium"/>
      <bottom/>
    </border>
    <border>
      <left style="thin"/>
      <right style="medium"/>
      <top style="medium"/>
      <bottom/>
    </border>
    <border>
      <left/>
      <right style="thin"/>
      <top style="medium"/>
      <bottom/>
    </border>
    <border>
      <left style="thin"/>
      <right style="thin"/>
      <top style="medium"/>
      <bottom>
        <color indexed="63"/>
      </bottom>
    </border>
    <border>
      <left/>
      <right/>
      <top style="medium"/>
      <bottom style="medium"/>
    </border>
    <border>
      <left/>
      <right style="thin"/>
      <top style="thin"/>
      <bottom style="thin"/>
    </border>
    <border>
      <left/>
      <right style="thin"/>
      <top style="thin"/>
      <bottom style="medium"/>
    </border>
    <border>
      <left/>
      <right style="thin"/>
      <top style="medium"/>
      <bottom style="thin"/>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color indexed="63"/>
      </bottom>
    </border>
    <border>
      <left style="thin"/>
      <right/>
      <top style="medium"/>
      <bottom>
        <color indexed="63"/>
      </bottom>
    </border>
    <border>
      <left style="thin"/>
      <right/>
      <top/>
      <bottom style="thin"/>
    </border>
    <border>
      <left/>
      <right style="medium"/>
      <top/>
      <bottom style="thin"/>
    </border>
    <border>
      <left style="medium"/>
      <right style="medium"/>
      <top style="medium"/>
      <bottom/>
    </border>
    <border>
      <left style="medium"/>
      <right style="medium"/>
      <top/>
      <bottom style="thin"/>
    </border>
    <border>
      <left style="medium"/>
      <right style="medium"/>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9" borderId="0" applyNumberFormat="0" applyBorder="0" applyAlignment="0" applyProtection="0"/>
    <xf numFmtId="0" fontId="7"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10"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888">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5" fontId="3" fillId="33" borderId="0" xfId="48" applyNumberFormat="1" applyFont="1" applyFill="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wrapText="1"/>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Alignment="1">
      <alignment horizontal="center" vertical="center"/>
    </xf>
    <xf numFmtId="0" fontId="8" fillId="33" borderId="0" xfId="0" applyFont="1" applyFill="1" applyAlignment="1">
      <alignment/>
    </xf>
    <xf numFmtId="0" fontId="7" fillId="33" borderId="0" xfId="0" applyFont="1" applyFill="1" applyAlignment="1">
      <alignment/>
    </xf>
    <xf numFmtId="0" fontId="7" fillId="33" borderId="0" xfId="0" applyFont="1" applyFill="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2" xfId="0" applyFont="1" applyFill="1" applyBorder="1" applyAlignment="1">
      <alignment horizontal="center"/>
    </xf>
    <xf numFmtId="0" fontId="3" fillId="33" borderId="13" xfId="0" applyFont="1" applyFill="1" applyBorder="1" applyAlignment="1">
      <alignment/>
    </xf>
    <xf numFmtId="0" fontId="7" fillId="33" borderId="14" xfId="0" applyFont="1" applyFill="1" applyBorder="1" applyAlignment="1">
      <alignment horizontal="center"/>
    </xf>
    <xf numFmtId="0" fontId="7" fillId="33" borderId="15" xfId="0" applyFont="1" applyFill="1" applyBorder="1" applyAlignment="1">
      <alignment horizontal="left" indent="2"/>
    </xf>
    <xf numFmtId="0" fontId="11" fillId="33" borderId="16" xfId="0" applyFont="1" applyFill="1" applyBorder="1" applyAlignment="1">
      <alignment/>
    </xf>
    <xf numFmtId="0" fontId="3" fillId="33" borderId="17" xfId="0" applyFont="1" applyFill="1" applyBorder="1" applyAlignment="1">
      <alignment/>
    </xf>
    <xf numFmtId="0" fontId="7" fillId="33" borderId="18" xfId="0" applyFont="1" applyFill="1" applyBorder="1" applyAlignment="1">
      <alignment horizontal="center"/>
    </xf>
    <xf numFmtId="0" fontId="11" fillId="33" borderId="19" xfId="0" applyFont="1" applyFill="1" applyBorder="1" applyAlignment="1">
      <alignment/>
    </xf>
    <xf numFmtId="0" fontId="3" fillId="33" borderId="20" xfId="0" applyFont="1" applyFill="1" applyBorder="1" applyAlignment="1">
      <alignment/>
    </xf>
    <xf numFmtId="0" fontId="7" fillId="33" borderId="21" xfId="0" applyFont="1" applyFill="1" applyBorder="1" applyAlignment="1">
      <alignment horizontal="center"/>
    </xf>
    <xf numFmtId="0" fontId="11" fillId="33" borderId="16" xfId="0" applyFont="1" applyFill="1" applyBorder="1" applyAlignment="1">
      <alignment wrapText="1"/>
    </xf>
    <xf numFmtId="0" fontId="11" fillId="33" borderId="15" xfId="0" applyFont="1" applyFill="1" applyBorder="1" applyAlignment="1">
      <alignment wrapText="1"/>
    </xf>
    <xf numFmtId="0" fontId="7" fillId="33" borderId="22" xfId="0" applyFont="1" applyFill="1" applyBorder="1" applyAlignment="1">
      <alignment/>
    </xf>
    <xf numFmtId="0" fontId="3" fillId="33" borderId="23" xfId="0" applyFont="1" applyFill="1" applyBorder="1" applyAlignment="1">
      <alignment/>
    </xf>
    <xf numFmtId="0" fontId="7" fillId="33" borderId="24" xfId="0" applyFont="1" applyFill="1" applyBorder="1" applyAlignment="1">
      <alignment horizontal="center"/>
    </xf>
    <xf numFmtId="0" fontId="7" fillId="33" borderId="0" xfId="0" applyFont="1" applyFill="1" applyBorder="1" applyAlignment="1">
      <alignment/>
    </xf>
    <xf numFmtId="0" fontId="3" fillId="33" borderId="0" xfId="54" applyFont="1" applyFill="1" applyAlignment="1">
      <alignment vertical="center"/>
      <protection/>
    </xf>
    <xf numFmtId="0" fontId="3" fillId="33" borderId="0" xfId="54" applyFont="1" applyFill="1" applyAlignment="1">
      <alignment horizontal="right"/>
      <protection/>
    </xf>
    <xf numFmtId="0" fontId="3" fillId="33" borderId="0" xfId="54" applyFont="1" applyFill="1" applyAlignment="1">
      <alignment horizontal="center"/>
      <protection/>
    </xf>
    <xf numFmtId="0" fontId="3" fillId="33" borderId="0" xfId="54" applyFont="1" applyFill="1">
      <alignment/>
      <protection/>
    </xf>
    <xf numFmtId="0" fontId="4" fillId="33" borderId="0" xfId="55" applyFont="1" applyFill="1" applyAlignment="1">
      <alignment horizontal="left" vertical="center"/>
      <protection/>
    </xf>
    <xf numFmtId="0" fontId="3" fillId="33" borderId="0" xfId="55" applyFont="1" applyFill="1" applyAlignment="1">
      <alignment horizontal="left"/>
      <protection/>
    </xf>
    <xf numFmtId="0" fontId="3" fillId="33" borderId="0" xfId="55" applyFont="1" applyFill="1" applyAlignment="1">
      <alignment vertical="center" wrapText="1"/>
      <protection/>
    </xf>
    <xf numFmtId="0" fontId="3" fillId="33" borderId="0" xfId="55" applyFont="1" applyFill="1" applyBorder="1" applyAlignment="1">
      <alignment vertical="center" wrapText="1"/>
      <protection/>
    </xf>
    <xf numFmtId="0" fontId="3" fillId="33" borderId="0" xfId="55" applyFont="1" applyFill="1">
      <alignment/>
      <protection/>
    </xf>
    <xf numFmtId="0" fontId="3" fillId="33" borderId="0" xfId="55" applyFont="1" applyFill="1" applyBorder="1">
      <alignment/>
      <protection/>
    </xf>
    <xf numFmtId="0" fontId="3" fillId="33" borderId="0" xfId="56" applyFont="1" applyFill="1" applyBorder="1" applyAlignment="1">
      <alignment vertical="center" wrapText="1"/>
      <protection/>
    </xf>
    <xf numFmtId="0" fontId="3" fillId="33" borderId="0" xfId="56" applyFont="1" applyFill="1" applyAlignment="1">
      <alignment vertical="center" wrapText="1"/>
      <protection/>
    </xf>
    <xf numFmtId="0" fontId="4" fillId="33" borderId="0" xfId="54" applyFont="1" applyFill="1" applyAlignment="1">
      <alignment horizontal="center" vertical="center" wrapText="1"/>
      <protection/>
    </xf>
    <xf numFmtId="0" fontId="3" fillId="33" borderId="0" xfId="54" applyFont="1" applyFill="1" applyAlignment="1">
      <alignment vertical="center" wrapText="1"/>
      <protection/>
    </xf>
    <xf numFmtId="0" fontId="3" fillId="33" borderId="0" xfId="54" applyFont="1" applyFill="1" applyBorder="1" applyAlignment="1">
      <alignment vertical="center"/>
      <protection/>
    </xf>
    <xf numFmtId="0" fontId="3" fillId="33" borderId="0" xfId="54" applyFont="1" applyFill="1" applyAlignment="1">
      <alignment wrapText="1"/>
      <protection/>
    </xf>
    <xf numFmtId="0" fontId="3" fillId="33" borderId="0" xfId="57" applyFont="1" applyFill="1" applyBorder="1" applyAlignment="1">
      <alignment vertical="center" wrapText="1"/>
      <protection/>
    </xf>
    <xf numFmtId="0" fontId="3" fillId="33" borderId="0" xfId="57" applyFont="1" applyFill="1" applyAlignment="1">
      <alignment vertical="center" wrapText="1"/>
      <protection/>
    </xf>
    <xf numFmtId="0" fontId="3" fillId="33" borderId="0" xfId="57" applyFont="1" applyFill="1" applyBorder="1" applyAlignment="1">
      <alignment horizontal="left" wrapText="1"/>
      <protection/>
    </xf>
    <xf numFmtId="0" fontId="6" fillId="33" borderId="0" xfId="57" applyFont="1" applyFill="1" applyAlignment="1">
      <alignment vertical="center" wrapText="1"/>
      <protection/>
    </xf>
    <xf numFmtId="0" fontId="3" fillId="33" borderId="0" xfId="57" applyFont="1" applyFill="1" applyBorder="1" applyAlignment="1">
      <alignment wrapText="1"/>
      <protection/>
    </xf>
    <xf numFmtId="9" fontId="3" fillId="33" borderId="0" xfId="62" applyFont="1" applyFill="1" applyAlignment="1">
      <alignment/>
    </xf>
    <xf numFmtId="0" fontId="3" fillId="33" borderId="0" xfId="54" applyFont="1" applyFill="1" applyBorder="1">
      <alignment/>
      <protection/>
    </xf>
    <xf numFmtId="0" fontId="3" fillId="33" borderId="0" xfId="60" applyFont="1" applyFill="1" applyAlignment="1">
      <alignment vertical="center" wrapText="1"/>
      <protection/>
    </xf>
    <xf numFmtId="0" fontId="4" fillId="33" borderId="0" xfId="54" applyFont="1" applyFill="1" applyBorder="1" applyAlignment="1">
      <alignment horizontal="center" vertical="center" wrapText="1"/>
      <protection/>
    </xf>
    <xf numFmtId="0" fontId="0" fillId="0" borderId="0" xfId="0" applyFont="1" applyAlignment="1">
      <alignment/>
    </xf>
    <xf numFmtId="0" fontId="7" fillId="34" borderId="0" xfId="0" applyFont="1" applyFill="1" applyBorder="1" applyAlignment="1" applyProtection="1">
      <alignment vertical="center" wrapText="1"/>
      <protection/>
    </xf>
    <xf numFmtId="0" fontId="3" fillId="34" borderId="0" xfId="0" applyFont="1" applyFill="1" applyBorder="1" applyAlignment="1">
      <alignment vertical="center"/>
    </xf>
    <xf numFmtId="0" fontId="3" fillId="34" borderId="0" xfId="0" applyFont="1" applyFill="1" applyBorder="1" applyAlignment="1">
      <alignment vertical="center" wrapText="1"/>
    </xf>
    <xf numFmtId="0" fontId="3" fillId="34" borderId="25" xfId="0" applyFont="1" applyFill="1" applyBorder="1" applyAlignment="1">
      <alignment vertical="center"/>
    </xf>
    <xf numFmtId="0" fontId="3" fillId="34" borderId="0"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0" xfId="0" applyFont="1" applyFill="1" applyBorder="1" applyAlignment="1">
      <alignment wrapText="1"/>
    </xf>
    <xf numFmtId="0" fontId="3" fillId="34" borderId="26" xfId="0" applyFont="1" applyFill="1" applyBorder="1" applyAlignment="1">
      <alignment vertical="center"/>
    </xf>
    <xf numFmtId="0" fontId="3" fillId="34" borderId="26" xfId="0" applyFont="1" applyFill="1" applyBorder="1" applyAlignment="1">
      <alignment vertical="center" wrapText="1"/>
    </xf>
    <xf numFmtId="0" fontId="3" fillId="34" borderId="27"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Border="1" applyAlignment="1">
      <alignment vertical="center" wrapText="1"/>
    </xf>
    <xf numFmtId="0" fontId="7" fillId="34" borderId="0" xfId="0" applyFont="1" applyFill="1" applyBorder="1" applyAlignment="1">
      <alignment horizontal="left" vertical="center" wrapText="1"/>
    </xf>
    <xf numFmtId="0" fontId="0" fillId="0" borderId="0" xfId="0" applyAlignment="1" applyProtection="1">
      <alignment/>
      <protection/>
    </xf>
    <xf numFmtId="0" fontId="4" fillId="34" borderId="0" xfId="54" applyFont="1" applyFill="1" applyBorder="1" applyAlignment="1">
      <alignment vertical="center" wrapText="1"/>
      <protection/>
    </xf>
    <xf numFmtId="165" fontId="3" fillId="34" borderId="0" xfId="48" applyNumberFormat="1" applyFont="1" applyFill="1" applyBorder="1" applyAlignment="1">
      <alignment/>
    </xf>
    <xf numFmtId="9" fontId="3" fillId="34" borderId="0" xfId="62" applyFont="1" applyFill="1" applyBorder="1" applyAlignment="1">
      <alignment/>
    </xf>
    <xf numFmtId="0" fontId="5" fillId="34" borderId="0" xfId="54" applyFont="1" applyFill="1" applyBorder="1" applyAlignment="1">
      <alignment/>
      <protection/>
    </xf>
    <xf numFmtId="0" fontId="3" fillId="34" borderId="25" xfId="54" applyFont="1" applyFill="1" applyBorder="1" applyAlignment="1">
      <alignment horizontal="center"/>
      <protection/>
    </xf>
    <xf numFmtId="0" fontId="3" fillId="34" borderId="25" xfId="54" applyFont="1" applyFill="1" applyBorder="1" applyAlignment="1">
      <alignment horizontal="center" vertical="center"/>
      <protection/>
    </xf>
    <xf numFmtId="0" fontId="8" fillId="34" borderId="0" xfId="54" applyFont="1" applyFill="1" applyBorder="1" applyAlignment="1">
      <alignment/>
      <protection/>
    </xf>
    <xf numFmtId="165" fontId="7" fillId="34" borderId="0" xfId="48" applyNumberFormat="1" applyFont="1" applyFill="1" applyBorder="1" applyAlignment="1">
      <alignment/>
    </xf>
    <xf numFmtId="9" fontId="7" fillId="34" borderId="0" xfId="62" applyFont="1" applyFill="1" applyBorder="1" applyAlignment="1">
      <alignment/>
    </xf>
    <xf numFmtId="0" fontId="7" fillId="34" borderId="25" xfId="54" applyFont="1" applyFill="1" applyBorder="1" applyAlignment="1">
      <alignment horizontal="center"/>
      <protection/>
    </xf>
    <xf numFmtId="0" fontId="8" fillId="34" borderId="0" xfId="55" applyFont="1" applyFill="1" applyBorder="1" applyAlignment="1">
      <alignment horizontal="left" vertical="center"/>
      <protection/>
    </xf>
    <xf numFmtId="0" fontId="8" fillId="34" borderId="25" xfId="55" applyFont="1" applyFill="1" applyBorder="1" applyAlignment="1">
      <alignment horizontal="center" vertical="center"/>
      <protection/>
    </xf>
    <xf numFmtId="0" fontId="11" fillId="34" borderId="0" xfId="55" applyFont="1" applyFill="1" applyBorder="1" applyAlignment="1">
      <alignment horizontal="left" vertical="center" wrapText="1"/>
      <protection/>
    </xf>
    <xf numFmtId="0" fontId="7" fillId="34" borderId="25" xfId="55" applyFont="1" applyFill="1" applyBorder="1" applyAlignment="1">
      <alignment horizontal="center"/>
      <protection/>
    </xf>
    <xf numFmtId="0" fontId="12" fillId="34" borderId="0" xfId="55" applyFont="1" applyFill="1" applyBorder="1" applyAlignment="1">
      <alignment horizontal="left"/>
      <protection/>
    </xf>
    <xf numFmtId="0" fontId="7" fillId="34" borderId="0" xfId="55" applyFont="1" applyFill="1" applyBorder="1" applyAlignment="1">
      <alignment horizontal="left" wrapText="1"/>
      <protection/>
    </xf>
    <xf numFmtId="165" fontId="8" fillId="34" borderId="0" xfId="48" applyNumberFormat="1" applyFont="1" applyFill="1" applyBorder="1" applyAlignment="1">
      <alignment horizontal="center" vertical="center"/>
    </xf>
    <xf numFmtId="165" fontId="8" fillId="34" borderId="0" xfId="48" applyNumberFormat="1" applyFont="1" applyFill="1" applyBorder="1" applyAlignment="1" quotePrefix="1">
      <alignment horizontal="center" vertical="center"/>
    </xf>
    <xf numFmtId="0" fontId="7" fillId="34" borderId="25" xfId="55" applyFont="1" applyFill="1" applyBorder="1" applyAlignment="1">
      <alignment horizontal="center" vertical="center" wrapText="1"/>
      <protection/>
    </xf>
    <xf numFmtId="0" fontId="7" fillId="34" borderId="0" xfId="55" applyFont="1" applyFill="1" applyBorder="1" applyAlignment="1">
      <alignment horizontal="left" vertical="center" wrapText="1"/>
      <protection/>
    </xf>
    <xf numFmtId="0" fontId="7" fillId="34" borderId="28" xfId="55" applyFont="1" applyFill="1" applyBorder="1" applyAlignment="1">
      <alignment vertical="center" wrapText="1"/>
      <protection/>
    </xf>
    <xf numFmtId="164" fontId="7" fillId="34" borderId="25" xfId="55" applyNumberFormat="1" applyFont="1" applyFill="1" applyBorder="1" applyAlignment="1">
      <alignment vertical="center" wrapText="1"/>
      <protection/>
    </xf>
    <xf numFmtId="0" fontId="7" fillId="34" borderId="29" xfId="55" applyFont="1" applyFill="1" applyBorder="1" applyAlignment="1">
      <alignment vertical="center" wrapText="1"/>
      <protection/>
    </xf>
    <xf numFmtId="0" fontId="7" fillId="34" borderId="30" xfId="55" applyFont="1" applyFill="1" applyBorder="1" applyAlignment="1">
      <alignment vertical="center" wrapText="1"/>
      <protection/>
    </xf>
    <xf numFmtId="0" fontId="7" fillId="34" borderId="0" xfId="55" applyFont="1" applyFill="1" applyBorder="1" applyAlignment="1">
      <alignment vertical="center" wrapText="1"/>
      <protection/>
    </xf>
    <xf numFmtId="165" fontId="7" fillId="34" borderId="0" xfId="48" applyNumberFormat="1" applyFont="1" applyFill="1" applyBorder="1" applyAlignment="1">
      <alignment vertical="center" wrapText="1"/>
    </xf>
    <xf numFmtId="9" fontId="7" fillId="34" borderId="0" xfId="62" applyFont="1" applyFill="1" applyBorder="1" applyAlignment="1">
      <alignment vertical="center" wrapText="1"/>
    </xf>
    <xf numFmtId="0" fontId="13" fillId="34" borderId="0" xfId="55" applyFont="1" applyFill="1" applyBorder="1" applyAlignment="1">
      <alignment horizontal="left" vertical="center" wrapText="1"/>
      <protection/>
    </xf>
    <xf numFmtId="0" fontId="12" fillId="34" borderId="0" xfId="56" applyFont="1" applyFill="1" applyBorder="1" applyAlignment="1">
      <alignment horizontal="left" vertical="center"/>
      <protection/>
    </xf>
    <xf numFmtId="0" fontId="7" fillId="34" borderId="0" xfId="56" applyFont="1" applyFill="1" applyBorder="1" applyAlignment="1">
      <alignment vertical="center" wrapText="1"/>
      <protection/>
    </xf>
    <xf numFmtId="165" fontId="7" fillId="34" borderId="0" xfId="48" applyNumberFormat="1" applyFont="1" applyFill="1" applyBorder="1" applyAlignment="1">
      <alignment horizontal="center" vertical="center"/>
    </xf>
    <xf numFmtId="164" fontId="7" fillId="34" borderId="25" xfId="56" applyNumberFormat="1" applyFont="1" applyFill="1" applyBorder="1" applyAlignment="1">
      <alignment horizontal="center" vertical="center"/>
      <protection/>
    </xf>
    <xf numFmtId="0" fontId="7" fillId="34" borderId="28" xfId="56" applyFont="1" applyFill="1" applyBorder="1" applyAlignment="1">
      <alignment vertical="center" wrapText="1"/>
      <protection/>
    </xf>
    <xf numFmtId="164" fontId="7" fillId="34" borderId="25" xfId="56" applyNumberFormat="1" applyFont="1" applyFill="1" applyBorder="1" applyAlignment="1">
      <alignment vertical="center" wrapText="1"/>
      <protection/>
    </xf>
    <xf numFmtId="0" fontId="7" fillId="34" borderId="29" xfId="56" applyFont="1" applyFill="1" applyBorder="1" applyAlignment="1">
      <alignment vertical="center" wrapText="1"/>
      <protection/>
    </xf>
    <xf numFmtId="0" fontId="13" fillId="34" borderId="29" xfId="56" applyFont="1" applyFill="1" applyBorder="1" applyAlignment="1">
      <alignment horizontal="left" vertical="center" wrapText="1" indent="2"/>
      <protection/>
    </xf>
    <xf numFmtId="0" fontId="13" fillId="34" borderId="31" xfId="56" applyFont="1" applyFill="1" applyBorder="1" applyAlignment="1">
      <alignment horizontal="left" vertical="center" wrapText="1" indent="2"/>
      <protection/>
    </xf>
    <xf numFmtId="0" fontId="13" fillId="34" borderId="30" xfId="56" applyFont="1" applyFill="1" applyBorder="1" applyAlignment="1">
      <alignment horizontal="left" vertical="center" wrapText="1" indent="2"/>
      <protection/>
    </xf>
    <xf numFmtId="0" fontId="13" fillId="34" borderId="0" xfId="54" applyFont="1" applyFill="1" applyBorder="1" applyAlignment="1">
      <alignment horizontal="left" vertical="center"/>
      <protection/>
    </xf>
    <xf numFmtId="0" fontId="8" fillId="34" borderId="0" xfId="54" applyFont="1" applyFill="1" applyBorder="1" applyAlignment="1">
      <alignment vertical="center" wrapText="1"/>
      <protection/>
    </xf>
    <xf numFmtId="165" fontId="8" fillId="34" borderId="0" xfId="48" applyNumberFormat="1" applyFont="1" applyFill="1" applyBorder="1" applyAlignment="1">
      <alignment vertical="center"/>
    </xf>
    <xf numFmtId="9" fontId="8" fillId="34" borderId="0" xfId="62" applyFont="1" applyFill="1" applyBorder="1" applyAlignment="1">
      <alignment vertical="center"/>
    </xf>
    <xf numFmtId="164" fontId="8" fillId="34" borderId="25" xfId="54" applyNumberFormat="1" applyFont="1" applyFill="1" applyBorder="1" applyAlignment="1">
      <alignment vertical="center"/>
      <protection/>
    </xf>
    <xf numFmtId="0" fontId="8" fillId="34" borderId="32" xfId="56" applyFont="1" applyFill="1" applyBorder="1" applyAlignment="1">
      <alignment vertical="center"/>
      <protection/>
    </xf>
    <xf numFmtId="164" fontId="8" fillId="34" borderId="25" xfId="57" applyNumberFormat="1" applyFont="1" applyFill="1" applyBorder="1" applyAlignment="1">
      <alignment vertical="center"/>
      <protection/>
    </xf>
    <xf numFmtId="0" fontId="7" fillId="34" borderId="0" xfId="56" applyFont="1" applyFill="1" applyBorder="1" applyAlignment="1">
      <alignment wrapText="1"/>
      <protection/>
    </xf>
    <xf numFmtId="0" fontId="8" fillId="34" borderId="25" xfId="54" applyFont="1" applyFill="1" applyBorder="1" applyAlignment="1">
      <alignment horizontal="center" vertical="center" wrapText="1"/>
      <protection/>
    </xf>
    <xf numFmtId="0" fontId="8" fillId="34" borderId="0" xfId="54" applyFont="1" applyFill="1" applyBorder="1" applyAlignment="1">
      <alignment horizontal="left"/>
      <protection/>
    </xf>
    <xf numFmtId="0" fontId="8" fillId="34" borderId="0" xfId="54" applyFont="1" applyFill="1" applyBorder="1" applyAlignment="1">
      <alignment horizontal="left" vertical="center"/>
      <protection/>
    </xf>
    <xf numFmtId="0" fontId="8" fillId="34" borderId="0" xfId="54" applyFont="1" applyFill="1" applyBorder="1" applyAlignment="1">
      <alignment horizontal="centerContinuous" vertical="center" wrapText="1"/>
      <protection/>
    </xf>
    <xf numFmtId="0" fontId="7" fillId="34" borderId="25" xfId="54" applyFont="1" applyFill="1" applyBorder="1" applyAlignment="1">
      <alignment horizontal="center" vertical="center"/>
      <protection/>
    </xf>
    <xf numFmtId="0" fontId="7" fillId="34" borderId="0" xfId="54" applyFont="1" applyFill="1" applyBorder="1" applyAlignment="1">
      <alignment horizontal="left" vertical="center"/>
      <protection/>
    </xf>
    <xf numFmtId="0" fontId="8" fillId="34" borderId="0" xfId="54" applyFont="1" applyFill="1" applyBorder="1" applyAlignment="1">
      <alignment horizontal="left" vertical="center" wrapText="1"/>
      <protection/>
    </xf>
    <xf numFmtId="0" fontId="7" fillId="34" borderId="28" xfId="54" applyFont="1" applyFill="1" applyBorder="1" applyAlignment="1">
      <alignment vertical="center" wrapText="1"/>
      <protection/>
    </xf>
    <xf numFmtId="164" fontId="7" fillId="34" borderId="25" xfId="54" applyNumberFormat="1" applyFont="1" applyFill="1" applyBorder="1" applyAlignment="1">
      <alignment vertical="center"/>
      <protection/>
    </xf>
    <xf numFmtId="0" fontId="7" fillId="34" borderId="29" xfId="54" applyFont="1" applyFill="1" applyBorder="1" applyAlignment="1">
      <alignment vertical="center" wrapText="1"/>
      <protection/>
    </xf>
    <xf numFmtId="164" fontId="7" fillId="34" borderId="25" xfId="54" applyNumberFormat="1" applyFont="1" applyFill="1" applyBorder="1" applyAlignment="1">
      <alignment vertical="center" wrapText="1"/>
      <protection/>
    </xf>
    <xf numFmtId="0" fontId="7" fillId="34" borderId="30" xfId="54" applyFont="1" applyFill="1" applyBorder="1" applyAlignment="1">
      <alignment vertical="center" wrapText="1"/>
      <protection/>
    </xf>
    <xf numFmtId="0" fontId="7" fillId="34" borderId="0" xfId="54" applyFont="1" applyFill="1" applyBorder="1" applyAlignment="1">
      <alignment vertical="center" wrapText="1"/>
      <protection/>
    </xf>
    <xf numFmtId="0" fontId="8" fillId="34" borderId="0" xfId="54" applyFont="1" applyFill="1" applyBorder="1" applyAlignment="1" quotePrefix="1">
      <alignment vertical="center" wrapText="1"/>
      <protection/>
    </xf>
    <xf numFmtId="0" fontId="7" fillId="34" borderId="0" xfId="56" applyFont="1" applyFill="1" applyBorder="1" applyAlignment="1">
      <alignment horizontal="left" vertical="center" wrapText="1"/>
      <protection/>
    </xf>
    <xf numFmtId="0" fontId="7" fillId="34" borderId="0" xfId="53" applyFont="1" applyFill="1" applyBorder="1" applyAlignment="1">
      <alignment horizontal="left" vertical="top"/>
      <protection/>
    </xf>
    <xf numFmtId="0" fontId="7" fillId="34" borderId="29" xfId="53" applyFont="1" applyFill="1" applyBorder="1" applyAlignment="1">
      <alignment vertical="center" wrapText="1"/>
      <protection/>
    </xf>
    <xf numFmtId="0" fontId="7" fillId="34" borderId="0" xfId="53" applyFont="1" applyFill="1" applyBorder="1" applyAlignment="1">
      <alignment horizontal="left" vertical="top" wrapText="1"/>
      <protection/>
    </xf>
    <xf numFmtId="0" fontId="7" fillId="34" borderId="30" xfId="53" applyFont="1" applyFill="1" applyBorder="1" applyAlignment="1">
      <alignment vertical="center" wrapText="1"/>
      <protection/>
    </xf>
    <xf numFmtId="0" fontId="7" fillId="34" borderId="0" xfId="53" applyFont="1" applyFill="1" applyBorder="1" applyAlignment="1">
      <alignment vertical="center" wrapText="1"/>
      <protection/>
    </xf>
    <xf numFmtId="0" fontId="12" fillId="34" borderId="0" xfId="56" applyFont="1" applyFill="1" applyBorder="1" applyAlignment="1">
      <alignment vertical="center"/>
      <protection/>
    </xf>
    <xf numFmtId="0" fontId="7" fillId="34" borderId="25" xfId="55" applyFont="1" applyFill="1" applyBorder="1" applyAlignment="1">
      <alignment vertical="center" wrapText="1"/>
      <protection/>
    </xf>
    <xf numFmtId="0" fontId="7" fillId="34" borderId="30" xfId="56" applyFont="1" applyFill="1" applyBorder="1" applyAlignment="1">
      <alignment vertical="center" wrapText="1"/>
      <protection/>
    </xf>
    <xf numFmtId="0" fontId="12" fillId="34" borderId="0" xfId="57" applyFont="1" applyFill="1" applyBorder="1" applyAlignment="1">
      <alignment/>
      <protection/>
    </xf>
    <xf numFmtId="0" fontId="7" fillId="34" borderId="33" xfId="57" applyFont="1" applyFill="1" applyBorder="1" applyAlignment="1">
      <alignment vertical="center" wrapText="1"/>
      <protection/>
    </xf>
    <xf numFmtId="164" fontId="7" fillId="34" borderId="25" xfId="57" applyNumberFormat="1" applyFont="1" applyFill="1" applyBorder="1" applyAlignment="1">
      <alignment vertical="center" wrapText="1"/>
      <protection/>
    </xf>
    <xf numFmtId="0" fontId="7" fillId="34" borderId="0" xfId="57" applyFont="1" applyFill="1" applyBorder="1" applyAlignment="1">
      <alignment vertical="center" wrapText="1"/>
      <protection/>
    </xf>
    <xf numFmtId="0" fontId="7" fillId="34" borderId="28" xfId="57" applyFont="1" applyFill="1" applyBorder="1" applyAlignment="1">
      <alignment vertical="center" wrapText="1"/>
      <protection/>
    </xf>
    <xf numFmtId="0" fontId="7" fillId="34" borderId="29" xfId="57" applyFont="1" applyFill="1" applyBorder="1" applyAlignment="1">
      <alignment vertical="center" wrapText="1"/>
      <protection/>
    </xf>
    <xf numFmtId="0" fontId="7" fillId="34" borderId="29" xfId="0" applyFont="1" applyFill="1" applyBorder="1" applyAlignment="1">
      <alignment wrapText="1"/>
    </xf>
    <xf numFmtId="0" fontId="7" fillId="34" borderId="30" xfId="57" applyFont="1" applyFill="1" applyBorder="1" applyAlignment="1">
      <alignment vertical="center" wrapText="1"/>
      <protection/>
    </xf>
    <xf numFmtId="0" fontId="7" fillId="34" borderId="0" xfId="57" applyFont="1" applyFill="1" applyBorder="1" applyAlignment="1">
      <alignment horizontal="left" vertical="center" wrapText="1"/>
      <protection/>
    </xf>
    <xf numFmtId="0" fontId="12" fillId="34" borderId="0" xfId="57" applyFont="1" applyFill="1" applyBorder="1" applyAlignment="1">
      <alignment horizontal="left"/>
      <protection/>
    </xf>
    <xf numFmtId="0" fontId="12" fillId="34" borderId="0" xfId="57" applyFont="1" applyFill="1" applyBorder="1" applyAlignment="1">
      <alignment horizontal="left" wrapText="1"/>
      <protection/>
    </xf>
    <xf numFmtId="165" fontId="7" fillId="34" borderId="0" xfId="48" applyNumberFormat="1" applyFont="1" applyFill="1" applyBorder="1" applyAlignment="1">
      <alignment horizontal="left" wrapText="1"/>
    </xf>
    <xf numFmtId="164" fontId="7" fillId="34" borderId="25" xfId="57" applyNumberFormat="1" applyFont="1" applyFill="1" applyBorder="1" applyAlignment="1">
      <alignment horizontal="left" wrapText="1"/>
      <protection/>
    </xf>
    <xf numFmtId="0" fontId="7" fillId="34" borderId="0" xfId="57" applyFont="1" applyFill="1" applyBorder="1" applyAlignment="1">
      <alignment horizontal="left" vertical="top" wrapText="1"/>
      <protection/>
    </xf>
    <xf numFmtId="0" fontId="13" fillId="34" borderId="0" xfId="0" applyFont="1" applyFill="1" applyBorder="1" applyAlignment="1">
      <alignment horizontal="left" wrapText="1"/>
    </xf>
    <xf numFmtId="0" fontId="13" fillId="34" borderId="34" xfId="0" applyFont="1" applyFill="1" applyBorder="1" applyAlignment="1">
      <alignment horizontal="left" wrapText="1" indent="2"/>
    </xf>
    <xf numFmtId="164" fontId="13" fillId="34" borderId="25" xfId="57" applyNumberFormat="1" applyFont="1" applyFill="1" applyBorder="1" applyAlignment="1">
      <alignment vertical="center" wrapText="1"/>
      <protection/>
    </xf>
    <xf numFmtId="0" fontId="13" fillId="34" borderId="0" xfId="57" applyFont="1" applyFill="1" applyBorder="1" applyAlignment="1">
      <alignment horizontal="left" wrapText="1"/>
      <protection/>
    </xf>
    <xf numFmtId="0" fontId="7" fillId="34" borderId="0" xfId="57" applyFont="1" applyFill="1" applyBorder="1" applyAlignment="1">
      <alignment wrapText="1"/>
      <protection/>
    </xf>
    <xf numFmtId="164" fontId="8" fillId="34" borderId="25" xfId="57" applyNumberFormat="1" applyFont="1" applyFill="1" applyBorder="1" applyAlignment="1">
      <alignment/>
      <protection/>
    </xf>
    <xf numFmtId="164" fontId="7" fillId="34" borderId="25" xfId="57" applyNumberFormat="1" applyFont="1" applyFill="1" applyBorder="1" applyAlignment="1">
      <alignment vertical="center"/>
      <protection/>
    </xf>
    <xf numFmtId="164" fontId="7" fillId="34" borderId="25" xfId="54" applyNumberFormat="1" applyFont="1" applyFill="1" applyBorder="1">
      <alignment/>
      <protection/>
    </xf>
    <xf numFmtId="0" fontId="7" fillId="34" borderId="35" xfId="57" applyFont="1" applyFill="1" applyBorder="1" applyAlignment="1">
      <alignment vertical="center" wrapText="1"/>
      <protection/>
    </xf>
    <xf numFmtId="0" fontId="11" fillId="34" borderId="0" xfId="58" applyFont="1" applyFill="1" applyBorder="1" applyAlignment="1">
      <alignment horizontal="left" vertical="center" wrapText="1"/>
      <protection/>
    </xf>
    <xf numFmtId="0" fontId="8" fillId="34" borderId="0" xfId="58" applyFont="1" applyFill="1" applyBorder="1" applyAlignment="1">
      <alignment horizontal="left" vertical="center"/>
      <protection/>
    </xf>
    <xf numFmtId="0" fontId="8" fillId="34" borderId="0" xfId="58" applyFont="1" applyFill="1" applyBorder="1" applyAlignment="1">
      <alignment vertical="center" wrapText="1"/>
      <protection/>
    </xf>
    <xf numFmtId="0" fontId="7" fillId="34" borderId="0" xfId="58" applyFont="1" applyFill="1" applyBorder="1" applyAlignment="1">
      <alignment horizontal="left" vertical="top" wrapText="1"/>
      <protection/>
    </xf>
    <xf numFmtId="0" fontId="7" fillId="34" borderId="28" xfId="0" applyFont="1" applyFill="1" applyBorder="1" applyAlignment="1">
      <alignment wrapText="1"/>
    </xf>
    <xf numFmtId="0" fontId="7" fillId="34" borderId="25" xfId="58" applyFont="1" applyFill="1" applyBorder="1" applyAlignment="1">
      <alignment vertical="center" wrapText="1"/>
      <protection/>
    </xf>
    <xf numFmtId="0" fontId="13" fillId="34" borderId="29" xfId="0" applyFont="1" applyFill="1" applyBorder="1" applyAlignment="1">
      <alignment horizontal="left" wrapText="1" indent="2"/>
    </xf>
    <xf numFmtId="0" fontId="7" fillId="34" borderId="0" xfId="58" applyFont="1" applyFill="1" applyBorder="1" applyAlignment="1">
      <alignment horizontal="left" vertical="center" wrapText="1"/>
      <protection/>
    </xf>
    <xf numFmtId="0" fontId="8" fillId="34" borderId="25" xfId="58" applyFont="1" applyFill="1" applyBorder="1" applyAlignment="1">
      <alignment vertical="center" wrapText="1"/>
      <protection/>
    </xf>
    <xf numFmtId="0" fontId="13" fillId="34" borderId="29" xfId="0" applyFont="1" applyFill="1" applyBorder="1" applyAlignment="1">
      <alignment horizontal="left" vertical="center" wrapText="1" indent="2"/>
    </xf>
    <xf numFmtId="0" fontId="7" fillId="34" borderId="30" xfId="0" applyFont="1" applyFill="1" applyBorder="1" applyAlignment="1">
      <alignment wrapText="1"/>
    </xf>
    <xf numFmtId="0" fontId="7" fillId="34" borderId="0" xfId="0" applyFont="1" applyFill="1" applyBorder="1" applyAlignment="1">
      <alignment wrapText="1"/>
    </xf>
    <xf numFmtId="0" fontId="11" fillId="34" borderId="0" xfId="59" applyFont="1" applyFill="1" applyBorder="1" applyAlignment="1">
      <alignment horizontal="left" vertical="center" wrapText="1"/>
      <protection/>
    </xf>
    <xf numFmtId="0" fontId="7" fillId="34" borderId="28" xfId="59" applyFont="1" applyFill="1" applyBorder="1" applyAlignment="1">
      <alignment vertical="center" wrapText="1"/>
      <protection/>
    </xf>
    <xf numFmtId="0" fontId="7" fillId="34" borderId="25" xfId="59" applyFont="1" applyFill="1" applyBorder="1" applyAlignment="1">
      <alignment vertical="center" wrapText="1"/>
      <protection/>
    </xf>
    <xf numFmtId="0" fontId="7" fillId="34" borderId="29" xfId="59" applyFont="1" applyFill="1" applyBorder="1" applyAlignment="1">
      <alignment horizontal="left" vertical="center" wrapText="1"/>
      <protection/>
    </xf>
    <xf numFmtId="0" fontId="7" fillId="34" borderId="29" xfId="59" applyFont="1" applyFill="1" applyBorder="1" applyAlignment="1">
      <alignment vertical="center" wrapText="1"/>
      <protection/>
    </xf>
    <xf numFmtId="0" fontId="7" fillId="34" borderId="30" xfId="59" applyFont="1" applyFill="1" applyBorder="1" applyAlignment="1">
      <alignment vertical="center" wrapText="1"/>
      <protection/>
    </xf>
    <xf numFmtId="0" fontId="7" fillId="34" borderId="0" xfId="59" applyFont="1" applyFill="1" applyBorder="1" applyAlignment="1">
      <alignment horizontal="left" vertical="center" wrapText="1"/>
      <protection/>
    </xf>
    <xf numFmtId="0" fontId="7" fillId="34" borderId="0" xfId="59" applyFont="1" applyFill="1" applyBorder="1" applyAlignment="1">
      <alignment vertical="center" wrapText="1"/>
      <protection/>
    </xf>
    <xf numFmtId="165" fontId="7" fillId="34" borderId="0" xfId="48" applyNumberFormat="1" applyFont="1" applyFill="1" applyBorder="1" applyAlignment="1">
      <alignment/>
    </xf>
    <xf numFmtId="0" fontId="7" fillId="34" borderId="0" xfId="58" applyFont="1" applyFill="1" applyBorder="1" applyAlignment="1">
      <alignment horizontal="left" vertical="center"/>
      <protection/>
    </xf>
    <xf numFmtId="0" fontId="11" fillId="34" borderId="0" xfId="60" applyFont="1" applyFill="1" applyBorder="1" applyAlignment="1">
      <alignment horizontal="left" vertical="center" wrapText="1"/>
      <protection/>
    </xf>
    <xf numFmtId="0" fontId="7" fillId="34" borderId="33" xfId="59" applyFont="1" applyFill="1" applyBorder="1" applyAlignment="1">
      <alignment vertical="center" wrapText="1"/>
      <protection/>
    </xf>
    <xf numFmtId="0" fontId="7" fillId="34" borderId="25" xfId="59" applyFont="1" applyFill="1" applyBorder="1">
      <alignment/>
      <protection/>
    </xf>
    <xf numFmtId="0" fontId="12" fillId="34" borderId="0" xfId="60" applyFont="1" applyFill="1" applyBorder="1" applyAlignment="1">
      <alignment/>
      <protection/>
    </xf>
    <xf numFmtId="0" fontId="13" fillId="34" borderId="25" xfId="60" applyFont="1" applyFill="1" applyBorder="1" applyAlignment="1">
      <alignment vertical="center" wrapText="1"/>
      <protection/>
    </xf>
    <xf numFmtId="0" fontId="7" fillId="34" borderId="0" xfId="60" applyFont="1" applyFill="1" applyBorder="1" applyAlignment="1">
      <alignment horizontal="left" vertical="center"/>
      <protection/>
    </xf>
    <xf numFmtId="0" fontId="7" fillId="34" borderId="28" xfId="60" applyFont="1" applyFill="1" applyBorder="1" applyAlignment="1">
      <alignment vertical="center" wrapText="1"/>
      <protection/>
    </xf>
    <xf numFmtId="0" fontId="7" fillId="34" borderId="25" xfId="60" applyFont="1" applyFill="1" applyBorder="1" applyAlignment="1">
      <alignment vertical="center" wrapText="1"/>
      <protection/>
    </xf>
    <xf numFmtId="0" fontId="7" fillId="34" borderId="29" xfId="60" applyFont="1" applyFill="1" applyBorder="1" applyAlignment="1">
      <alignment vertical="center" wrapText="1"/>
      <protection/>
    </xf>
    <xf numFmtId="0" fontId="8" fillId="34" borderId="25" xfId="60" applyFont="1" applyFill="1" applyBorder="1" applyAlignment="1">
      <alignment vertical="center" wrapText="1"/>
      <protection/>
    </xf>
    <xf numFmtId="0" fontId="7" fillId="34" borderId="30" xfId="60" applyFont="1" applyFill="1" applyBorder="1" applyAlignment="1">
      <alignment vertical="center" wrapText="1"/>
      <protection/>
    </xf>
    <xf numFmtId="0" fontId="7" fillId="34" borderId="0" xfId="60" applyFont="1" applyFill="1" applyBorder="1" applyAlignment="1">
      <alignment vertical="center" wrapText="1"/>
      <protection/>
    </xf>
    <xf numFmtId="0" fontId="13" fillId="34" borderId="0" xfId="60" applyFont="1" applyFill="1" applyBorder="1" applyAlignment="1">
      <alignment vertical="center" wrapText="1"/>
      <protection/>
    </xf>
    <xf numFmtId="0" fontId="13" fillId="34" borderId="31" xfId="0" applyFont="1" applyFill="1" applyBorder="1" applyAlignment="1">
      <alignment horizontal="left" wrapText="1" indent="2"/>
    </xf>
    <xf numFmtId="0" fontId="13" fillId="34" borderId="0" xfId="60" applyFont="1" applyFill="1" applyBorder="1" applyAlignment="1">
      <alignment horizontal="left" vertical="center"/>
      <protection/>
    </xf>
    <xf numFmtId="0" fontId="8" fillId="34" borderId="0" xfId="60" applyFont="1" applyFill="1" applyBorder="1" applyAlignment="1">
      <alignment vertical="center" wrapText="1"/>
      <protection/>
    </xf>
    <xf numFmtId="0" fontId="7" fillId="34" borderId="25" xfId="54" applyFont="1" applyFill="1" applyBorder="1">
      <alignment/>
      <protection/>
    </xf>
    <xf numFmtId="0" fontId="7" fillId="34" borderId="36" xfId="54" applyFont="1" applyFill="1" applyBorder="1" applyAlignment="1">
      <alignment horizontal="right"/>
      <protection/>
    </xf>
    <xf numFmtId="0" fontId="7" fillId="34" borderId="26" xfId="54" applyFont="1" applyFill="1" applyBorder="1" applyAlignment="1">
      <alignment horizontal="right"/>
      <protection/>
    </xf>
    <xf numFmtId="0" fontId="7" fillId="34" borderId="26" xfId="54" applyFont="1" applyFill="1" applyBorder="1" applyAlignment="1">
      <alignment wrapText="1"/>
      <protection/>
    </xf>
    <xf numFmtId="165" fontId="7" fillId="34" borderId="26" xfId="48" applyNumberFormat="1" applyFont="1" applyFill="1" applyBorder="1" applyAlignment="1">
      <alignment/>
    </xf>
    <xf numFmtId="9" fontId="7" fillId="34" borderId="26" xfId="62" applyFont="1" applyFill="1" applyBorder="1" applyAlignment="1">
      <alignment/>
    </xf>
    <xf numFmtId="0" fontId="7" fillId="34" borderId="27" xfId="54" applyFont="1" applyFill="1" applyBorder="1" applyAlignment="1">
      <alignment horizontal="center"/>
      <protection/>
    </xf>
    <xf numFmtId="7" fontId="7" fillId="34" borderId="11" xfId="48" applyNumberFormat="1" applyFont="1" applyFill="1" applyBorder="1" applyAlignment="1">
      <alignment vertical="center" wrapText="1"/>
    </xf>
    <xf numFmtId="7" fontId="7" fillId="34" borderId="37" xfId="48" applyNumberFormat="1" applyFont="1" applyFill="1" applyBorder="1" applyAlignment="1">
      <alignment vertical="center" wrapText="1"/>
    </xf>
    <xf numFmtId="7" fontId="7" fillId="34" borderId="38" xfId="48" applyNumberFormat="1" applyFont="1" applyFill="1" applyBorder="1" applyAlignment="1">
      <alignment vertical="center" wrapText="1"/>
    </xf>
    <xf numFmtId="7" fontId="7" fillId="34" borderId="0" xfId="48" applyNumberFormat="1" applyFont="1" applyFill="1" applyBorder="1" applyAlignment="1">
      <alignment vertical="center" wrapText="1"/>
    </xf>
    <xf numFmtId="7" fontId="7" fillId="34" borderId="0" xfId="48" applyNumberFormat="1" applyFont="1" applyFill="1" applyBorder="1" applyAlignment="1">
      <alignment horizontal="center" vertical="center"/>
    </xf>
    <xf numFmtId="7" fontId="13" fillId="34" borderId="37" xfId="48" applyNumberFormat="1" applyFont="1" applyFill="1" applyBorder="1" applyAlignment="1">
      <alignment vertical="center" wrapText="1"/>
    </xf>
    <xf numFmtId="7" fontId="13" fillId="34" borderId="38" xfId="48" applyNumberFormat="1" applyFont="1" applyFill="1" applyBorder="1" applyAlignment="1">
      <alignment vertical="center" wrapText="1"/>
    </xf>
    <xf numFmtId="7" fontId="8" fillId="34" borderId="0" xfId="48" applyNumberFormat="1" applyFont="1" applyFill="1" applyBorder="1" applyAlignment="1">
      <alignment vertical="center"/>
    </xf>
    <xf numFmtId="7" fontId="8" fillId="34" borderId="39" xfId="48" applyNumberFormat="1" applyFont="1" applyFill="1" applyBorder="1" applyAlignment="1">
      <alignment vertical="center"/>
    </xf>
    <xf numFmtId="7" fontId="7" fillId="34" borderId="11" xfId="48" applyNumberFormat="1" applyFont="1" applyFill="1" applyBorder="1" applyAlignment="1">
      <alignment vertical="center"/>
    </xf>
    <xf numFmtId="7" fontId="7" fillId="34" borderId="37" xfId="48" applyNumberFormat="1" applyFont="1" applyFill="1" applyBorder="1" applyAlignment="1">
      <alignment vertical="center"/>
    </xf>
    <xf numFmtId="7" fontId="7" fillId="34" borderId="38" xfId="48" applyNumberFormat="1" applyFont="1" applyFill="1" applyBorder="1" applyAlignment="1">
      <alignment vertical="center"/>
    </xf>
    <xf numFmtId="7" fontId="7" fillId="34" borderId="0" xfId="48" applyNumberFormat="1" applyFont="1" applyFill="1" applyBorder="1" applyAlignment="1">
      <alignment vertical="center"/>
    </xf>
    <xf numFmtId="7" fontId="7" fillId="34" borderId="40" xfId="48" applyNumberFormat="1" applyFont="1" applyFill="1" applyBorder="1" applyAlignment="1">
      <alignment vertical="center" wrapText="1"/>
    </xf>
    <xf numFmtId="7" fontId="7" fillId="34" borderId="11" xfId="48" applyNumberFormat="1" applyFont="1" applyFill="1" applyBorder="1" applyAlignment="1">
      <alignment/>
    </xf>
    <xf numFmtId="7" fontId="7" fillId="34" borderId="37" xfId="48" applyNumberFormat="1" applyFont="1" applyFill="1" applyBorder="1" applyAlignment="1">
      <alignment/>
    </xf>
    <xf numFmtId="7" fontId="8" fillId="34" borderId="0" xfId="48" applyNumberFormat="1" applyFont="1" applyFill="1" applyBorder="1" applyAlignment="1">
      <alignment/>
    </xf>
    <xf numFmtId="7" fontId="8" fillId="34" borderId="39" xfId="48" applyNumberFormat="1" applyFont="1" applyFill="1" applyBorder="1" applyAlignment="1">
      <alignment vertical="center" wrapText="1"/>
    </xf>
    <xf numFmtId="7" fontId="7" fillId="34" borderId="39" xfId="48" applyNumberFormat="1" applyFont="1" applyFill="1" applyBorder="1" applyAlignment="1">
      <alignment vertical="center" wrapText="1"/>
    </xf>
    <xf numFmtId="7" fontId="7" fillId="34" borderId="39" xfId="48" applyNumberFormat="1" applyFont="1" applyFill="1" applyBorder="1" applyAlignment="1">
      <alignment vertical="center"/>
    </xf>
    <xf numFmtId="7" fontId="7" fillId="34" borderId="41" xfId="48" applyNumberFormat="1" applyFont="1" applyFill="1" applyBorder="1" applyAlignment="1">
      <alignment vertical="center"/>
    </xf>
    <xf numFmtId="7" fontId="8" fillId="34" borderId="0" xfId="48" applyNumberFormat="1" applyFont="1" applyFill="1" applyBorder="1" applyAlignment="1">
      <alignment vertical="center" wrapText="1"/>
    </xf>
    <xf numFmtId="7" fontId="7" fillId="34" borderId="38" xfId="48" applyNumberFormat="1" applyFont="1" applyFill="1" applyBorder="1" applyAlignment="1">
      <alignment/>
    </xf>
    <xf numFmtId="7" fontId="7" fillId="34" borderId="0" xfId="48" applyNumberFormat="1" applyFont="1" applyFill="1" applyBorder="1" applyAlignment="1">
      <alignment/>
    </xf>
    <xf numFmtId="7" fontId="7" fillId="34" borderId="40" xfId="48" applyNumberFormat="1" applyFont="1" applyFill="1" applyBorder="1" applyAlignment="1">
      <alignment/>
    </xf>
    <xf numFmtId="7" fontId="13" fillId="34" borderId="0" xfId="48" applyNumberFormat="1" applyFont="1" applyFill="1" applyBorder="1" applyAlignment="1">
      <alignment/>
    </xf>
    <xf numFmtId="7" fontId="13" fillId="34" borderId="0" xfId="48" applyNumberFormat="1" applyFont="1" applyFill="1" applyBorder="1" applyAlignment="1">
      <alignment vertical="center" wrapText="1"/>
    </xf>
    <xf numFmtId="7" fontId="7" fillId="34" borderId="42" xfId="48" applyNumberFormat="1" applyFont="1" applyFill="1" applyBorder="1" applyAlignment="1">
      <alignment/>
    </xf>
    <xf numFmtId="7" fontId="7" fillId="34" borderId="43" xfId="48" applyNumberFormat="1" applyFont="1" applyFill="1" applyBorder="1" applyAlignment="1">
      <alignment/>
    </xf>
    <xf numFmtId="166" fontId="7" fillId="34" borderId="44" xfId="62" applyNumberFormat="1" applyFont="1" applyFill="1" applyBorder="1" applyAlignment="1">
      <alignment/>
    </xf>
    <xf numFmtId="166" fontId="7" fillId="34" borderId="0" xfId="62" applyNumberFormat="1" applyFont="1" applyFill="1" applyBorder="1" applyAlignment="1">
      <alignment/>
    </xf>
    <xf numFmtId="166" fontId="13" fillId="34" borderId="0" xfId="62" applyNumberFormat="1" applyFont="1" applyFill="1" applyBorder="1" applyAlignment="1">
      <alignment vertical="center" wrapText="1"/>
    </xf>
    <xf numFmtId="166" fontId="7" fillId="34" borderId="12" xfId="62" applyNumberFormat="1" applyFont="1" applyFill="1" applyBorder="1" applyAlignment="1">
      <alignment vertical="center" wrapText="1"/>
    </xf>
    <xf numFmtId="166" fontId="7" fillId="34" borderId="45" xfId="62" applyNumberFormat="1" applyFont="1" applyFill="1" applyBorder="1" applyAlignment="1">
      <alignment vertical="center" wrapText="1"/>
    </xf>
    <xf numFmtId="166" fontId="7" fillId="34" borderId="46" xfId="62" applyNumberFormat="1" applyFont="1" applyFill="1" applyBorder="1" applyAlignment="1">
      <alignment vertical="center" wrapText="1"/>
    </xf>
    <xf numFmtId="166" fontId="7" fillId="34" borderId="0" xfId="62" applyNumberFormat="1" applyFont="1" applyFill="1" applyBorder="1" applyAlignment="1">
      <alignment vertical="center" wrapText="1"/>
    </xf>
    <xf numFmtId="166" fontId="8" fillId="34" borderId="41" xfId="62" applyNumberFormat="1" applyFont="1" applyFill="1" applyBorder="1" applyAlignment="1">
      <alignment vertical="center"/>
    </xf>
    <xf numFmtId="166" fontId="7" fillId="34" borderId="47" xfId="62" applyNumberFormat="1" applyFont="1" applyFill="1" applyBorder="1" applyAlignment="1">
      <alignment/>
    </xf>
    <xf numFmtId="166" fontId="7" fillId="34" borderId="48" xfId="62" applyNumberFormat="1" applyFont="1" applyFill="1" applyBorder="1" applyAlignment="1">
      <alignment/>
    </xf>
    <xf numFmtId="166" fontId="8" fillId="34" borderId="0" xfId="62" applyNumberFormat="1" applyFont="1" applyFill="1" applyBorder="1" applyAlignment="1">
      <alignment vertical="center" wrapText="1"/>
    </xf>
    <xf numFmtId="166" fontId="7" fillId="34" borderId="0" xfId="62" applyNumberFormat="1" applyFont="1" applyFill="1" applyBorder="1" applyAlignment="1">
      <alignment horizontal="center" vertical="center"/>
    </xf>
    <xf numFmtId="166" fontId="7" fillId="34" borderId="44" xfId="62" applyNumberFormat="1" applyFont="1" applyFill="1" applyBorder="1" applyAlignment="1">
      <alignment vertical="center" wrapText="1"/>
    </xf>
    <xf numFmtId="166" fontId="7" fillId="34" borderId="0" xfId="62" applyNumberFormat="1" applyFont="1" applyFill="1" applyBorder="1" applyAlignment="1">
      <alignment horizontal="left" wrapText="1"/>
    </xf>
    <xf numFmtId="166" fontId="13" fillId="34" borderId="46" xfId="62" applyNumberFormat="1" applyFont="1" applyFill="1" applyBorder="1" applyAlignment="1">
      <alignment vertical="center" wrapText="1"/>
    </xf>
    <xf numFmtId="166" fontId="8" fillId="34" borderId="0" xfId="62" applyNumberFormat="1" applyFont="1" applyFill="1" applyBorder="1" applyAlignment="1">
      <alignment/>
    </xf>
    <xf numFmtId="166" fontId="7" fillId="34" borderId="0" xfId="62" applyNumberFormat="1" applyFont="1" applyFill="1" applyBorder="1" applyAlignment="1">
      <alignment vertical="center"/>
    </xf>
    <xf numFmtId="166" fontId="7" fillId="34" borderId="12" xfId="62" applyNumberFormat="1" applyFont="1" applyFill="1" applyBorder="1" applyAlignment="1">
      <alignment vertical="center"/>
    </xf>
    <xf numFmtId="166" fontId="7" fillId="34" borderId="45" xfId="62" applyNumberFormat="1" applyFont="1" applyFill="1" applyBorder="1" applyAlignment="1">
      <alignment vertical="center"/>
    </xf>
    <xf numFmtId="166" fontId="7" fillId="34" borderId="46" xfId="62" applyNumberFormat="1" applyFont="1" applyFill="1" applyBorder="1" applyAlignment="1">
      <alignment vertical="center"/>
    </xf>
    <xf numFmtId="166" fontId="13" fillId="34" borderId="45" xfId="62" applyNumberFormat="1" applyFont="1" applyFill="1" applyBorder="1" applyAlignment="1">
      <alignment vertical="center" wrapText="1"/>
    </xf>
    <xf numFmtId="166" fontId="8" fillId="34" borderId="0" xfId="62" applyNumberFormat="1" applyFont="1" applyFill="1" applyBorder="1" applyAlignment="1">
      <alignment vertical="center"/>
    </xf>
    <xf numFmtId="7" fontId="13" fillId="34" borderId="37" xfId="48" applyNumberFormat="1" applyFont="1" applyFill="1" applyBorder="1" applyAlignment="1">
      <alignment vertical="center"/>
    </xf>
    <xf numFmtId="7" fontId="13" fillId="34" borderId="38" xfId="48" applyNumberFormat="1" applyFont="1" applyFill="1" applyBorder="1" applyAlignment="1">
      <alignment vertical="center"/>
    </xf>
    <xf numFmtId="0" fontId="7" fillId="34" borderId="0" xfId="0" applyFont="1" applyFill="1" applyBorder="1" applyAlignment="1">
      <alignment/>
    </xf>
    <xf numFmtId="0" fontId="7" fillId="34" borderId="49"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7" fillId="34" borderId="51" xfId="0" applyFont="1" applyFill="1" applyBorder="1" applyAlignment="1">
      <alignment vertical="center" wrapText="1"/>
    </xf>
    <xf numFmtId="0" fontId="7" fillId="34" borderId="52" xfId="0" applyFont="1" applyFill="1" applyBorder="1" applyAlignment="1">
      <alignment vertical="center" wrapText="1"/>
    </xf>
    <xf numFmtId="0" fontId="8" fillId="34" borderId="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7" fillId="34" borderId="53" xfId="0" applyFont="1" applyFill="1" applyBorder="1" applyAlignment="1">
      <alignment vertical="center" wrapText="1"/>
    </xf>
    <xf numFmtId="0" fontId="8" fillId="34" borderId="54" xfId="0" applyFont="1" applyFill="1" applyBorder="1" applyAlignment="1">
      <alignment vertical="center" wrapText="1"/>
    </xf>
    <xf numFmtId="0" fontId="7" fillId="34" borderId="53" xfId="0" applyFont="1" applyFill="1" applyBorder="1" applyAlignment="1">
      <alignment wrapText="1"/>
    </xf>
    <xf numFmtId="0" fontId="7" fillId="34" borderId="53" xfId="0" applyFont="1" applyFill="1" applyBorder="1" applyAlignment="1">
      <alignment horizontal="left" vertical="center" wrapText="1"/>
    </xf>
    <xf numFmtId="0" fontId="7" fillId="34" borderId="51" xfId="0" applyFont="1" applyFill="1" applyBorder="1" applyAlignment="1">
      <alignment wrapText="1"/>
    </xf>
    <xf numFmtId="0" fontId="0" fillId="34" borderId="55" xfId="0" applyFill="1" applyBorder="1" applyAlignment="1">
      <alignment/>
    </xf>
    <xf numFmtId="0" fontId="0" fillId="34" borderId="0" xfId="0" applyFill="1" applyAlignment="1">
      <alignment/>
    </xf>
    <xf numFmtId="0" fontId="0" fillId="34" borderId="56" xfId="0" applyFill="1" applyBorder="1" applyAlignment="1">
      <alignment/>
    </xf>
    <xf numFmtId="0" fontId="0" fillId="34" borderId="25" xfId="0" applyFill="1" applyBorder="1" applyAlignment="1">
      <alignment/>
    </xf>
    <xf numFmtId="0" fontId="0" fillId="34" borderId="26" xfId="0" applyFill="1" applyBorder="1" applyAlignment="1">
      <alignment/>
    </xf>
    <xf numFmtId="0" fontId="58" fillId="34" borderId="26" xfId="0" applyFont="1" applyFill="1" applyBorder="1" applyAlignment="1">
      <alignment/>
    </xf>
    <xf numFmtId="0" fontId="0" fillId="34" borderId="27" xfId="0" applyFill="1" applyBorder="1" applyAlignment="1">
      <alignment/>
    </xf>
    <xf numFmtId="0" fontId="58" fillId="0" borderId="0" xfId="0" applyFont="1" applyAlignment="1">
      <alignment/>
    </xf>
    <xf numFmtId="0" fontId="75" fillId="34" borderId="0" xfId="0" applyFont="1" applyFill="1" applyBorder="1" applyAlignment="1">
      <alignment vertical="center"/>
    </xf>
    <xf numFmtId="0" fontId="7" fillId="34" borderId="57" xfId="54" applyFont="1" applyFill="1" applyBorder="1" applyAlignment="1">
      <alignment wrapText="1"/>
      <protection/>
    </xf>
    <xf numFmtId="0" fontId="7" fillId="34" borderId="58" xfId="54" applyFont="1" applyFill="1" applyBorder="1" applyAlignment="1">
      <alignment wrapText="1"/>
      <protection/>
    </xf>
    <xf numFmtId="0" fontId="7" fillId="34" borderId="0" xfId="54" applyFont="1" applyFill="1" applyBorder="1" applyAlignment="1" applyProtection="1">
      <alignment horizontal="left" vertical="center"/>
      <protection/>
    </xf>
    <xf numFmtId="0" fontId="0" fillId="2" borderId="0" xfId="0" applyFill="1" applyAlignment="1">
      <alignment/>
    </xf>
    <xf numFmtId="0" fontId="7" fillId="2" borderId="0" xfId="0" applyFont="1" applyFill="1" applyAlignment="1">
      <alignment/>
    </xf>
    <xf numFmtId="0" fontId="0" fillId="0" borderId="0" xfId="0" applyNumberFormat="1" applyAlignment="1">
      <alignment horizontal="right"/>
    </xf>
    <xf numFmtId="0" fontId="0" fillId="0" borderId="0" xfId="0" applyNumberFormat="1" applyAlignment="1">
      <alignment/>
    </xf>
    <xf numFmtId="0" fontId="77" fillId="34" borderId="59" xfId="0" applyFont="1" applyFill="1" applyBorder="1" applyAlignment="1" applyProtection="1">
      <alignment vertical="center"/>
      <protection/>
    </xf>
    <xf numFmtId="0" fontId="77" fillId="34" borderId="55" xfId="0" applyFont="1" applyFill="1" applyBorder="1" applyAlignment="1" applyProtection="1">
      <alignment vertical="center"/>
      <protection/>
    </xf>
    <xf numFmtId="0" fontId="77" fillId="34" borderId="56" xfId="0" applyFont="1" applyFill="1" applyBorder="1" applyAlignment="1" applyProtection="1">
      <alignment vertical="center"/>
      <protection/>
    </xf>
    <xf numFmtId="0" fontId="77" fillId="35" borderId="0" xfId="0" applyFont="1" applyFill="1" applyAlignment="1" applyProtection="1">
      <alignment vertical="center"/>
      <protection/>
    </xf>
    <xf numFmtId="0" fontId="77" fillId="34" borderId="60" xfId="0" applyFont="1" applyFill="1" applyBorder="1" applyAlignment="1" applyProtection="1">
      <alignment vertical="center"/>
      <protection/>
    </xf>
    <xf numFmtId="0" fontId="77" fillId="34" borderId="25" xfId="0" applyFont="1" applyFill="1" applyBorder="1" applyAlignment="1" applyProtection="1">
      <alignment vertical="center"/>
      <protection/>
    </xf>
    <xf numFmtId="0" fontId="77" fillId="34" borderId="0" xfId="0" applyFont="1" applyFill="1" applyBorder="1" applyAlignment="1" applyProtection="1">
      <alignment vertical="center"/>
      <protection/>
    </xf>
    <xf numFmtId="0" fontId="78" fillId="35" borderId="0" xfId="0" applyFont="1" applyFill="1" applyAlignment="1" applyProtection="1">
      <alignment vertical="center"/>
      <protection/>
    </xf>
    <xf numFmtId="0" fontId="77" fillId="34" borderId="60" xfId="0" applyFont="1" applyFill="1" applyBorder="1" applyAlignment="1" applyProtection="1">
      <alignment horizontal="center" vertical="center"/>
      <protection/>
    </xf>
    <xf numFmtId="0" fontId="77" fillId="34" borderId="0" xfId="0" applyFont="1" applyFill="1" applyBorder="1" applyAlignment="1" applyProtection="1">
      <alignment horizontal="center" vertical="center"/>
      <protection/>
    </xf>
    <xf numFmtId="0" fontId="77" fillId="34" borderId="38" xfId="0" applyFont="1" applyFill="1" applyBorder="1" applyAlignment="1" applyProtection="1">
      <alignment horizontal="center" vertical="center" wrapText="1"/>
      <protection/>
    </xf>
    <xf numFmtId="0" fontId="77" fillId="34" borderId="25" xfId="0" applyFont="1" applyFill="1" applyBorder="1" applyAlignment="1" applyProtection="1">
      <alignment horizontal="center" vertical="center"/>
      <protection/>
    </xf>
    <xf numFmtId="0" fontId="77" fillId="35" borderId="0" xfId="0" applyFont="1" applyFill="1" applyAlignment="1" applyProtection="1">
      <alignment horizontal="center" vertical="center"/>
      <protection/>
    </xf>
    <xf numFmtId="0" fontId="79" fillId="34" borderId="0" xfId="0" applyFont="1" applyFill="1" applyBorder="1" applyAlignment="1" applyProtection="1">
      <alignment vertical="center"/>
      <protection/>
    </xf>
    <xf numFmtId="0" fontId="77" fillId="34" borderId="11" xfId="0" applyFont="1" applyFill="1" applyBorder="1" applyAlignment="1" applyProtection="1">
      <alignment vertical="center" wrapText="1"/>
      <protection/>
    </xf>
    <xf numFmtId="164" fontId="77" fillId="30" borderId="11" xfId="0" applyNumberFormat="1" applyFont="1" applyFill="1" applyBorder="1" applyAlignment="1" applyProtection="1">
      <alignment vertical="center"/>
      <protection locked="0"/>
    </xf>
    <xf numFmtId="164" fontId="77" fillId="34" borderId="12" xfId="0" applyNumberFormat="1" applyFont="1" applyFill="1" applyBorder="1" applyAlignment="1" applyProtection="1">
      <alignment vertical="center"/>
      <protection/>
    </xf>
    <xf numFmtId="0" fontId="77" fillId="34" borderId="37" xfId="0" applyFont="1" applyFill="1" applyBorder="1" applyAlignment="1" applyProtection="1">
      <alignment vertical="center" wrapText="1"/>
      <protection/>
    </xf>
    <xf numFmtId="164" fontId="77" fillId="30" borderId="37" xfId="0" applyNumberFormat="1" applyFont="1" applyFill="1" applyBorder="1" applyAlignment="1" applyProtection="1">
      <alignment vertical="center"/>
      <protection locked="0"/>
    </xf>
    <xf numFmtId="164" fontId="77" fillId="34" borderId="45" xfId="0" applyNumberFormat="1" applyFont="1" applyFill="1" applyBorder="1" applyAlignment="1" applyProtection="1">
      <alignment vertical="center"/>
      <protection/>
    </xf>
    <xf numFmtId="0" fontId="77" fillId="34" borderId="38" xfId="0" applyFont="1" applyFill="1" applyBorder="1" applyAlignment="1" applyProtection="1">
      <alignment vertical="center" wrapText="1"/>
      <protection/>
    </xf>
    <xf numFmtId="164" fontId="77" fillId="34" borderId="38" xfId="0" applyNumberFormat="1" applyFont="1" applyFill="1" applyBorder="1" applyAlignment="1" applyProtection="1">
      <alignment vertical="center"/>
      <protection/>
    </xf>
    <xf numFmtId="164" fontId="77" fillId="34" borderId="46" xfId="0" applyNumberFormat="1" applyFont="1" applyFill="1" applyBorder="1" applyAlignment="1" applyProtection="1">
      <alignment vertical="center"/>
      <protection/>
    </xf>
    <xf numFmtId="0" fontId="3" fillId="34" borderId="61" xfId="52" applyFont="1" applyFill="1" applyBorder="1" applyAlignment="1" applyProtection="1">
      <alignment vertical="top" wrapText="1"/>
      <protection/>
    </xf>
    <xf numFmtId="0" fontId="77" fillId="34" borderId="60" xfId="0" applyFont="1" applyFill="1" applyBorder="1" applyAlignment="1" applyProtection="1">
      <alignment horizontal="center" vertical="center" wrapText="1"/>
      <protection/>
    </xf>
    <xf numFmtId="0" fontId="77" fillId="34" borderId="0" xfId="0" applyFont="1" applyFill="1" applyBorder="1" applyAlignment="1" applyProtection="1">
      <alignment horizontal="center" vertical="center" wrapText="1"/>
      <protection/>
    </xf>
    <xf numFmtId="0" fontId="77" fillId="34" borderId="49" xfId="0" applyFont="1" applyFill="1" applyBorder="1" applyAlignment="1" applyProtection="1">
      <alignment horizontal="center" vertical="center" wrapText="1"/>
      <protection/>
    </xf>
    <xf numFmtId="0" fontId="77" fillId="34" borderId="40" xfId="0" applyFont="1" applyFill="1" applyBorder="1" applyAlignment="1" applyProtection="1">
      <alignment horizontal="center" vertical="center" wrapText="1"/>
      <protection/>
    </xf>
    <xf numFmtId="0" fontId="77" fillId="34" borderId="44" xfId="0" applyFont="1" applyFill="1" applyBorder="1" applyAlignment="1" applyProtection="1">
      <alignment horizontal="center" vertical="center" wrapText="1"/>
      <protection/>
    </xf>
    <xf numFmtId="0" fontId="77" fillId="35" borderId="0" xfId="0" applyFont="1" applyFill="1" applyAlignment="1" applyProtection="1">
      <alignment horizontal="center" vertical="center" wrapText="1"/>
      <protection/>
    </xf>
    <xf numFmtId="164" fontId="77" fillId="34" borderId="62" xfId="0" applyNumberFormat="1" applyFont="1" applyFill="1" applyBorder="1" applyAlignment="1" applyProtection="1">
      <alignment vertical="center"/>
      <protection/>
    </xf>
    <xf numFmtId="164" fontId="77" fillId="34" borderId="63" xfId="0" applyNumberFormat="1" applyFont="1" applyFill="1" applyBorder="1" applyAlignment="1" applyProtection="1">
      <alignment vertical="center"/>
      <protection/>
    </xf>
    <xf numFmtId="0" fontId="77" fillId="34" borderId="51" xfId="0" applyFont="1" applyFill="1" applyBorder="1" applyAlignment="1" applyProtection="1">
      <alignment vertical="center" wrapText="1"/>
      <protection/>
    </xf>
    <xf numFmtId="164" fontId="77" fillId="34" borderId="11" xfId="0" applyNumberFormat="1" applyFont="1" applyFill="1" applyBorder="1" applyAlignment="1" applyProtection="1">
      <alignment vertical="center"/>
      <protection/>
    </xf>
    <xf numFmtId="164" fontId="77" fillId="30" borderId="45" xfId="0" applyNumberFormat="1" applyFont="1" applyFill="1" applyBorder="1" applyAlignment="1" applyProtection="1">
      <alignment vertical="center"/>
      <protection locked="0"/>
    </xf>
    <xf numFmtId="0" fontId="77" fillId="34" borderId="53" xfId="0" applyFont="1" applyFill="1" applyBorder="1" applyAlignment="1" applyProtection="1">
      <alignment vertical="center" wrapText="1"/>
      <protection/>
    </xf>
    <xf numFmtId="164" fontId="77" fillId="34" borderId="37" xfId="0" applyNumberFormat="1" applyFont="1" applyFill="1" applyBorder="1" applyAlignment="1" applyProtection="1">
      <alignment vertical="center"/>
      <protection/>
    </xf>
    <xf numFmtId="0" fontId="77" fillId="34" borderId="52" xfId="0" applyFont="1" applyFill="1" applyBorder="1" applyAlignment="1" applyProtection="1">
      <alignment vertical="center" wrapText="1"/>
      <protection/>
    </xf>
    <xf numFmtId="0" fontId="77" fillId="34" borderId="64" xfId="0" applyFont="1" applyFill="1" applyBorder="1" applyAlignment="1" applyProtection="1">
      <alignment vertical="center"/>
      <protection/>
    </xf>
    <xf numFmtId="0" fontId="77" fillId="34" borderId="26" xfId="0" applyFont="1" applyFill="1" applyBorder="1" applyAlignment="1" applyProtection="1">
      <alignment vertical="center"/>
      <protection/>
    </xf>
    <xf numFmtId="0" fontId="77" fillId="34" borderId="27" xfId="0" applyFont="1" applyFill="1" applyBorder="1" applyAlignment="1" applyProtection="1">
      <alignment vertical="center"/>
      <protection/>
    </xf>
    <xf numFmtId="0" fontId="3" fillId="34" borderId="25" xfId="0" applyFont="1" applyFill="1" applyBorder="1" applyAlignment="1">
      <alignment/>
    </xf>
    <xf numFmtId="0" fontId="8" fillId="34" borderId="0" xfId="0" applyFont="1" applyFill="1" applyBorder="1" applyAlignment="1">
      <alignment/>
    </xf>
    <xf numFmtId="165" fontId="7" fillId="34" borderId="65" xfId="48" applyNumberFormat="1" applyFont="1" applyFill="1" applyBorder="1" applyAlignment="1">
      <alignment horizontal="center" vertical="center" wrapText="1"/>
    </xf>
    <xf numFmtId="7" fontId="7" fillId="34" borderId="66" xfId="48" applyNumberFormat="1" applyFont="1" applyFill="1" applyBorder="1" applyAlignment="1">
      <alignment/>
    </xf>
    <xf numFmtId="7" fontId="7" fillId="34" borderId="67" xfId="48" applyNumberFormat="1" applyFont="1" applyFill="1" applyBorder="1" applyAlignment="1">
      <alignment vertical="center" wrapText="1"/>
    </xf>
    <xf numFmtId="0" fontId="3" fillId="34" borderId="25" xfId="0" applyFont="1" applyFill="1" applyBorder="1" applyAlignment="1">
      <alignment vertical="center" wrapText="1"/>
    </xf>
    <xf numFmtId="7" fontId="7" fillId="34" borderId="54" xfId="48" applyNumberFormat="1" applyFont="1" applyFill="1" applyBorder="1" applyAlignment="1">
      <alignment vertical="center" wrapText="1"/>
    </xf>
    <xf numFmtId="0" fontId="8" fillId="34" borderId="30" xfId="0" applyFont="1" applyFill="1" applyBorder="1" applyAlignment="1">
      <alignment vertical="center" wrapText="1"/>
    </xf>
    <xf numFmtId="7" fontId="8" fillId="34" borderId="66" xfId="48" applyNumberFormat="1" applyFont="1" applyFill="1" applyBorder="1" applyAlignment="1">
      <alignment vertical="center" wrapText="1"/>
    </xf>
    <xf numFmtId="7" fontId="7" fillId="34" borderId="66" xfId="48" applyNumberFormat="1" applyFont="1" applyFill="1" applyBorder="1" applyAlignment="1">
      <alignment vertical="center" wrapText="1"/>
    </xf>
    <xf numFmtId="0" fontId="3" fillId="34" borderId="26" xfId="0" applyFont="1" applyFill="1" applyBorder="1" applyAlignment="1">
      <alignment/>
    </xf>
    <xf numFmtId="0" fontId="3" fillId="34" borderId="26" xfId="0" applyFont="1" applyFill="1" applyBorder="1" applyAlignment="1">
      <alignment wrapText="1"/>
    </xf>
    <xf numFmtId="165" fontId="3" fillId="34" borderId="26" xfId="48" applyNumberFormat="1" applyFont="1" applyFill="1" applyBorder="1" applyAlignment="1">
      <alignment/>
    </xf>
    <xf numFmtId="0" fontId="3" fillId="34" borderId="27" xfId="0" applyFont="1" applyFill="1" applyBorder="1" applyAlignment="1">
      <alignment/>
    </xf>
    <xf numFmtId="0" fontId="7" fillId="34" borderId="68" xfId="0" applyFont="1" applyFill="1" applyBorder="1" applyAlignment="1">
      <alignment horizontal="left" vertical="center"/>
    </xf>
    <xf numFmtId="0" fontId="8" fillId="34" borderId="0" xfId="0" applyFont="1" applyFill="1" applyBorder="1" applyAlignment="1">
      <alignment vertical="center"/>
    </xf>
    <xf numFmtId="0" fontId="11" fillId="33" borderId="15" xfId="0" applyFont="1" applyFill="1" applyBorder="1" applyAlignment="1">
      <alignment/>
    </xf>
    <xf numFmtId="0" fontId="7" fillId="34" borderId="69" xfId="60" applyFont="1" applyFill="1" applyBorder="1" applyAlignment="1">
      <alignment vertical="center" wrapText="1"/>
      <protection/>
    </xf>
    <xf numFmtId="165" fontId="48" fillId="34" borderId="59" xfId="48" applyNumberFormat="1" applyFont="1" applyFill="1" applyBorder="1" applyAlignment="1">
      <alignment/>
    </xf>
    <xf numFmtId="165" fontId="48" fillId="34" borderId="55" xfId="48" applyNumberFormat="1" applyFont="1" applyFill="1" applyBorder="1" applyAlignment="1">
      <alignment/>
    </xf>
    <xf numFmtId="165" fontId="48" fillId="34" borderId="56" xfId="48" applyNumberFormat="1" applyFont="1" applyFill="1" applyBorder="1" applyAlignment="1">
      <alignment/>
    </xf>
    <xf numFmtId="165" fontId="48" fillId="33" borderId="0" xfId="48" applyNumberFormat="1" applyFont="1" applyFill="1" applyAlignment="1">
      <alignment/>
    </xf>
    <xf numFmtId="165" fontId="48" fillId="34" borderId="60" xfId="48" applyNumberFormat="1" applyFont="1" applyFill="1" applyBorder="1" applyAlignment="1">
      <alignment/>
    </xf>
    <xf numFmtId="165" fontId="48" fillId="34" borderId="25" xfId="48" applyNumberFormat="1" applyFont="1" applyFill="1" applyBorder="1" applyAlignment="1">
      <alignment/>
    </xf>
    <xf numFmtId="165" fontId="48" fillId="34" borderId="0" xfId="48" applyNumberFormat="1" applyFont="1" applyFill="1" applyBorder="1" applyAlignment="1">
      <alignment/>
    </xf>
    <xf numFmtId="0" fontId="12" fillId="34" borderId="59" xfId="0" applyFont="1" applyFill="1" applyBorder="1" applyAlignment="1" applyProtection="1">
      <alignment/>
      <protection/>
    </xf>
    <xf numFmtId="0" fontId="7" fillId="34" borderId="55" xfId="0" applyFont="1" applyFill="1" applyBorder="1" applyAlignment="1" applyProtection="1">
      <alignment/>
      <protection/>
    </xf>
    <xf numFmtId="0" fontId="7" fillId="34" borderId="56" xfId="0" applyFont="1" applyFill="1" applyBorder="1" applyAlignment="1" applyProtection="1">
      <alignment/>
      <protection/>
    </xf>
    <xf numFmtId="0" fontId="7" fillId="34" borderId="60" xfId="0" applyFont="1" applyFill="1" applyBorder="1" applyAlignment="1" applyProtection="1">
      <alignment/>
      <protection/>
    </xf>
    <xf numFmtId="0" fontId="7" fillId="34" borderId="0" xfId="0" applyFont="1" applyFill="1" applyBorder="1" applyAlignment="1" applyProtection="1">
      <alignment/>
      <protection/>
    </xf>
    <xf numFmtId="0" fontId="7" fillId="34" borderId="25" xfId="0" applyFont="1" applyFill="1" applyBorder="1" applyAlignment="1" applyProtection="1">
      <alignment/>
      <protection/>
    </xf>
    <xf numFmtId="0" fontId="7" fillId="34" borderId="60" xfId="0" applyFont="1" applyFill="1" applyBorder="1" applyAlignment="1" applyProtection="1">
      <alignment wrapText="1"/>
      <protection/>
    </xf>
    <xf numFmtId="0" fontId="7" fillId="34" borderId="0" xfId="0" applyFont="1" applyFill="1" applyBorder="1" applyAlignment="1" applyProtection="1">
      <alignment wrapText="1"/>
      <protection/>
    </xf>
    <xf numFmtId="0" fontId="7" fillId="30" borderId="15" xfId="48" applyNumberFormat="1" applyFont="1" applyFill="1" applyBorder="1" applyAlignment="1" applyProtection="1">
      <alignment/>
      <protection locked="0"/>
    </xf>
    <xf numFmtId="0" fontId="7" fillId="30" borderId="13" xfId="48" applyNumberFormat="1" applyFont="1" applyFill="1" applyBorder="1" applyAlignment="1" applyProtection="1">
      <alignment/>
      <protection locked="0"/>
    </xf>
    <xf numFmtId="164" fontId="7" fillId="30" borderId="13" xfId="48" applyNumberFormat="1" applyFont="1" applyFill="1" applyBorder="1" applyAlignment="1" applyProtection="1">
      <alignment/>
      <protection locked="0"/>
    </xf>
    <xf numFmtId="14" fontId="7" fillId="30" borderId="13" xfId="48" applyNumberFormat="1" applyFont="1" applyFill="1" applyBorder="1" applyAlignment="1" applyProtection="1">
      <alignment/>
      <protection locked="0"/>
    </xf>
    <xf numFmtId="10" fontId="7" fillId="30" borderId="13" xfId="62" applyNumberFormat="1" applyFont="1" applyFill="1" applyBorder="1" applyAlignment="1" applyProtection="1">
      <alignment horizontal="center"/>
      <protection locked="0"/>
    </xf>
    <xf numFmtId="0" fontId="7" fillId="30" borderId="13" xfId="48" applyNumberFormat="1" applyFont="1" applyFill="1" applyBorder="1" applyAlignment="1" applyProtection="1">
      <alignment horizontal="center"/>
      <protection locked="0"/>
    </xf>
    <xf numFmtId="164" fontId="7" fillId="34" borderId="14" xfId="48" applyNumberFormat="1" applyFont="1" applyFill="1" applyBorder="1" applyAlignment="1">
      <alignment/>
    </xf>
    <xf numFmtId="165" fontId="8" fillId="34" borderId="49" xfId="48" applyNumberFormat="1" applyFont="1" applyFill="1" applyBorder="1" applyAlignment="1">
      <alignment/>
    </xf>
    <xf numFmtId="165" fontId="8" fillId="36" borderId="40" xfId="48" applyNumberFormat="1" applyFont="1" applyFill="1" applyBorder="1" applyAlignment="1">
      <alignment/>
    </xf>
    <xf numFmtId="164" fontId="8" fillId="34" borderId="40" xfId="48" applyNumberFormat="1" applyFont="1" applyFill="1" applyBorder="1" applyAlignment="1">
      <alignment/>
    </xf>
    <xf numFmtId="165" fontId="8" fillId="36" borderId="40" xfId="48" applyNumberFormat="1" applyFont="1" applyFill="1" applyBorder="1" applyAlignment="1">
      <alignment horizontal="center"/>
    </xf>
    <xf numFmtId="164" fontId="8" fillId="34" borderId="44" xfId="48" applyNumberFormat="1" applyFont="1" applyFill="1" applyBorder="1" applyAlignment="1">
      <alignment/>
    </xf>
    <xf numFmtId="165" fontId="8" fillId="34" borderId="0" xfId="48" applyNumberFormat="1" applyFont="1" applyFill="1" applyBorder="1" applyAlignment="1">
      <alignment/>
    </xf>
    <xf numFmtId="164" fontId="7" fillId="30" borderId="68" xfId="48" applyNumberFormat="1" applyFont="1" applyFill="1" applyBorder="1" applyAlignment="1" applyProtection="1">
      <alignment/>
      <protection locked="0"/>
    </xf>
    <xf numFmtId="10" fontId="7" fillId="30" borderId="13" xfId="48" applyNumberFormat="1" applyFont="1" applyFill="1" applyBorder="1" applyAlignment="1" applyProtection="1">
      <alignment horizontal="center"/>
      <protection locked="0"/>
    </xf>
    <xf numFmtId="164" fontId="7" fillId="30" borderId="70" xfId="48" applyNumberFormat="1" applyFont="1" applyFill="1" applyBorder="1" applyAlignment="1" applyProtection="1">
      <alignment/>
      <protection locked="0"/>
    </xf>
    <xf numFmtId="14" fontId="7" fillId="30" borderId="23" xfId="48" applyNumberFormat="1" applyFont="1" applyFill="1" applyBorder="1" applyAlignment="1" applyProtection="1">
      <alignment/>
      <protection locked="0"/>
    </xf>
    <xf numFmtId="0" fontId="7" fillId="30" borderId="23" xfId="48" applyNumberFormat="1" applyFont="1" applyFill="1" applyBorder="1" applyAlignment="1" applyProtection="1">
      <alignment/>
      <protection locked="0"/>
    </xf>
    <xf numFmtId="164" fontId="7" fillId="30" borderId="23" xfId="48" applyNumberFormat="1" applyFont="1" applyFill="1" applyBorder="1" applyAlignment="1" applyProtection="1">
      <alignment/>
      <protection locked="0"/>
    </xf>
    <xf numFmtId="10" fontId="7" fillId="30" borderId="23" xfId="48" applyNumberFormat="1" applyFont="1" applyFill="1" applyBorder="1" applyAlignment="1" applyProtection="1">
      <alignment horizontal="center"/>
      <protection locked="0"/>
    </xf>
    <xf numFmtId="0" fontId="7" fillId="30" borderId="23" xfId="48" applyNumberFormat="1" applyFont="1" applyFill="1" applyBorder="1" applyAlignment="1" applyProtection="1">
      <alignment horizontal="center"/>
      <protection locked="0"/>
    </xf>
    <xf numFmtId="164" fontId="7" fillId="34" borderId="24" xfId="48" applyNumberFormat="1" applyFont="1" applyFill="1" applyBorder="1" applyAlignment="1">
      <alignment/>
    </xf>
    <xf numFmtId="164" fontId="8" fillId="37" borderId="71" xfId="48" applyNumberFormat="1" applyFont="1" applyFill="1" applyBorder="1" applyAlignment="1">
      <alignment/>
    </xf>
    <xf numFmtId="164" fontId="8" fillId="37" borderId="40" xfId="48" applyNumberFormat="1" applyFont="1" applyFill="1" applyBorder="1" applyAlignment="1">
      <alignment/>
    </xf>
    <xf numFmtId="165" fontId="48" fillId="34" borderId="64" xfId="48" applyNumberFormat="1" applyFont="1" applyFill="1" applyBorder="1" applyAlignment="1">
      <alignment/>
    </xf>
    <xf numFmtId="165" fontId="48" fillId="34" borderId="26" xfId="48" applyNumberFormat="1" applyFont="1" applyFill="1" applyBorder="1" applyAlignment="1">
      <alignment/>
    </xf>
    <xf numFmtId="165" fontId="48" fillId="34" borderId="27" xfId="48" applyNumberFormat="1" applyFont="1" applyFill="1" applyBorder="1" applyAlignment="1">
      <alignment/>
    </xf>
    <xf numFmtId="165" fontId="49" fillId="34" borderId="60" xfId="48" applyNumberFormat="1" applyFont="1" applyFill="1" applyBorder="1" applyAlignment="1">
      <alignment/>
    </xf>
    <xf numFmtId="165" fontId="49" fillId="34" borderId="25" xfId="48" applyNumberFormat="1" applyFont="1" applyFill="1" applyBorder="1" applyAlignment="1">
      <alignment/>
    </xf>
    <xf numFmtId="165" fontId="49" fillId="33" borderId="0" xfId="48" applyNumberFormat="1" applyFont="1" applyFill="1" applyAlignment="1">
      <alignment/>
    </xf>
    <xf numFmtId="165" fontId="8" fillId="34" borderId="38" xfId="48" applyNumberFormat="1" applyFont="1" applyFill="1" applyBorder="1" applyAlignment="1">
      <alignment horizontal="center" vertical="center"/>
    </xf>
    <xf numFmtId="0" fontId="7" fillId="34" borderId="60" xfId="0" applyFont="1" applyFill="1" applyBorder="1" applyAlignment="1" applyProtection="1">
      <alignment horizontal="left" wrapText="1"/>
      <protection/>
    </xf>
    <xf numFmtId="0" fontId="7" fillId="34" borderId="0" xfId="0" applyFont="1" applyFill="1" applyBorder="1" applyAlignment="1" applyProtection="1">
      <alignment horizontal="left" wrapText="1"/>
      <protection/>
    </xf>
    <xf numFmtId="0" fontId="7" fillId="34" borderId="25" xfId="0" applyFont="1" applyFill="1" applyBorder="1" applyAlignment="1" applyProtection="1">
      <alignment horizontal="left" wrapText="1"/>
      <protection/>
    </xf>
    <xf numFmtId="0" fontId="8" fillId="34" borderId="1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0" xfId="0" applyFont="1" applyFill="1" applyBorder="1" applyAlignment="1">
      <alignment horizontal="left" vertical="center"/>
    </xf>
    <xf numFmtId="0" fontId="8" fillId="34" borderId="0" xfId="0" applyFont="1" applyFill="1" applyBorder="1" applyAlignment="1" quotePrefix="1">
      <alignment horizontal="left" vertical="center" wrapText="1"/>
    </xf>
    <xf numFmtId="0" fontId="8" fillId="34" borderId="0" xfId="0" applyFont="1" applyFill="1" applyBorder="1" applyAlignment="1">
      <alignment horizontal="left" vertical="center" wrapText="1"/>
    </xf>
    <xf numFmtId="0" fontId="0" fillId="34" borderId="59" xfId="0" applyFill="1" applyBorder="1" applyAlignment="1">
      <alignment/>
    </xf>
    <xf numFmtId="0" fontId="58" fillId="34" borderId="55" xfId="0" applyFont="1" applyFill="1" applyBorder="1" applyAlignment="1">
      <alignment/>
    </xf>
    <xf numFmtId="0" fontId="0" fillId="34" borderId="60" xfId="0" applyFill="1" applyBorder="1" applyAlignment="1">
      <alignment/>
    </xf>
    <xf numFmtId="0" fontId="58" fillId="34" borderId="0" xfId="0" applyFont="1" applyFill="1" applyBorder="1" applyAlignment="1">
      <alignment/>
    </xf>
    <xf numFmtId="0" fontId="0" fillId="34" borderId="0" xfId="0" applyFill="1" applyBorder="1" applyAlignment="1">
      <alignment/>
    </xf>
    <xf numFmtId="0" fontId="76" fillId="38" borderId="0" xfId="0" applyFont="1" applyFill="1" applyBorder="1" applyAlignment="1">
      <alignment horizontal="center" vertical="center"/>
    </xf>
    <xf numFmtId="0" fontId="58" fillId="34" borderId="0" xfId="0" applyFont="1" applyFill="1" applyBorder="1" applyAlignment="1">
      <alignment vertical="center"/>
    </xf>
    <xf numFmtId="0" fontId="58" fillId="34" borderId="0" xfId="0" applyFont="1" applyFill="1" applyBorder="1" applyAlignment="1" quotePrefix="1">
      <alignment/>
    </xf>
    <xf numFmtId="0" fontId="0" fillId="34" borderId="64" xfId="0" applyFill="1" applyBorder="1" applyAlignment="1">
      <alignment/>
    </xf>
    <xf numFmtId="0" fontId="3" fillId="34" borderId="59" xfId="0" applyFont="1" applyFill="1" applyBorder="1" applyAlignment="1">
      <alignment vertical="center"/>
    </xf>
    <xf numFmtId="0" fontId="3" fillId="34" borderId="55" xfId="0" applyFont="1" applyFill="1" applyBorder="1" applyAlignment="1">
      <alignment vertical="center"/>
    </xf>
    <xf numFmtId="0" fontId="3" fillId="34" borderId="55" xfId="0" applyFont="1" applyFill="1" applyBorder="1" applyAlignment="1">
      <alignment vertical="center" wrapText="1"/>
    </xf>
    <xf numFmtId="0" fontId="3" fillId="34" borderId="56" xfId="0" applyFont="1" applyFill="1" applyBorder="1" applyAlignment="1">
      <alignment vertical="center"/>
    </xf>
    <xf numFmtId="0" fontId="3" fillId="34" borderId="60" xfId="0" applyFont="1" applyFill="1" applyBorder="1" applyAlignment="1">
      <alignment vertical="center"/>
    </xf>
    <xf numFmtId="0" fontId="3" fillId="34" borderId="60" xfId="0" applyFont="1" applyFill="1" applyBorder="1" applyAlignment="1">
      <alignment horizontal="center" vertical="center"/>
    </xf>
    <xf numFmtId="0" fontId="3" fillId="34" borderId="64" xfId="0" applyFont="1" applyFill="1" applyBorder="1" applyAlignment="1">
      <alignment vertical="center"/>
    </xf>
    <xf numFmtId="0" fontId="8" fillId="34" borderId="0" xfId="54" applyFont="1" applyFill="1" applyBorder="1" applyAlignment="1">
      <alignment horizontal="left" wrapText="1"/>
      <protection/>
    </xf>
    <xf numFmtId="0" fontId="4" fillId="33" borderId="0" xfId="54" applyFont="1" applyFill="1">
      <alignment/>
      <protection/>
    </xf>
    <xf numFmtId="0" fontId="4" fillId="33" borderId="0" xfId="54" applyFont="1" applyFill="1" applyBorder="1">
      <alignment/>
      <protection/>
    </xf>
    <xf numFmtId="0" fontId="3" fillId="34" borderId="59" xfId="54" applyFont="1" applyFill="1" applyBorder="1">
      <alignment/>
      <protection/>
    </xf>
    <xf numFmtId="0" fontId="3" fillId="34" borderId="60" xfId="54" applyFont="1" applyFill="1" applyBorder="1">
      <alignment/>
      <protection/>
    </xf>
    <xf numFmtId="0" fontId="8" fillId="34" borderId="0" xfId="58" applyFont="1" applyFill="1" applyBorder="1" applyAlignment="1">
      <alignment horizontal="left"/>
      <protection/>
    </xf>
    <xf numFmtId="0" fontId="7" fillId="34" borderId="0" xfId="58" applyFont="1" applyFill="1" applyBorder="1" applyAlignment="1">
      <alignment horizontal="left"/>
      <protection/>
    </xf>
    <xf numFmtId="0" fontId="7" fillId="34" borderId="0" xfId="58" applyFont="1" applyFill="1" applyBorder="1" applyAlignment="1">
      <alignment wrapText="1"/>
      <protection/>
    </xf>
    <xf numFmtId="165" fontId="8" fillId="34" borderId="0" xfId="48" applyNumberFormat="1" applyFont="1" applyFill="1" applyBorder="1" applyAlignment="1" quotePrefix="1">
      <alignment horizontal="center"/>
    </xf>
    <xf numFmtId="9" fontId="8" fillId="34" borderId="0" xfId="62" applyFont="1" applyFill="1" applyBorder="1" applyAlignment="1" quotePrefix="1">
      <alignment horizontal="center"/>
    </xf>
    <xf numFmtId="0" fontId="7" fillId="34" borderId="0" xfId="59" applyFont="1" applyFill="1" applyBorder="1" applyAlignment="1">
      <alignment horizontal="left" vertical="center"/>
      <protection/>
    </xf>
    <xf numFmtId="0" fontId="7" fillId="34" borderId="0" xfId="60" applyFont="1" applyFill="1" applyBorder="1" applyAlignment="1">
      <alignment wrapText="1"/>
      <protection/>
    </xf>
    <xf numFmtId="0" fontId="12" fillId="34" borderId="0" xfId="60" applyFont="1" applyFill="1" applyBorder="1" applyAlignment="1">
      <alignment horizontal="left" vertical="center"/>
      <protection/>
    </xf>
    <xf numFmtId="0" fontId="3" fillId="34" borderId="60" xfId="60" applyFont="1" applyFill="1" applyBorder="1" applyAlignment="1">
      <alignment vertical="center" wrapText="1"/>
      <protection/>
    </xf>
    <xf numFmtId="0" fontId="7" fillId="34" borderId="0" xfId="54" applyFont="1" applyFill="1" applyBorder="1" applyAlignment="1">
      <alignment horizontal="right"/>
      <protection/>
    </xf>
    <xf numFmtId="0" fontId="7" fillId="34" borderId="0" xfId="54" applyFont="1" applyFill="1" applyBorder="1" applyAlignment="1">
      <alignment wrapText="1"/>
      <protection/>
    </xf>
    <xf numFmtId="0" fontId="7" fillId="34" borderId="0" xfId="54" applyFont="1" applyFill="1" applyBorder="1">
      <alignment/>
      <protection/>
    </xf>
    <xf numFmtId="0" fontId="3" fillId="34" borderId="64" xfId="54" applyFont="1" applyFill="1" applyBorder="1">
      <alignment/>
      <protection/>
    </xf>
    <xf numFmtId="0" fontId="3" fillId="34" borderId="55" xfId="54" applyFont="1" applyFill="1" applyBorder="1" applyAlignment="1">
      <alignment horizontal="right"/>
      <protection/>
    </xf>
    <xf numFmtId="0" fontId="3" fillId="34" borderId="55" xfId="54" applyFont="1" applyFill="1" applyBorder="1" applyAlignment="1">
      <alignment wrapText="1"/>
      <protection/>
    </xf>
    <xf numFmtId="165" fontId="3" fillId="34" borderId="55" xfId="48" applyNumberFormat="1" applyFont="1" applyFill="1" applyBorder="1" applyAlignment="1">
      <alignment/>
    </xf>
    <xf numFmtId="9" fontId="3" fillId="34" borderId="55" xfId="62" applyFont="1" applyFill="1" applyBorder="1" applyAlignment="1">
      <alignment/>
    </xf>
    <xf numFmtId="0" fontId="3" fillId="34" borderId="56" xfId="54" applyFont="1" applyFill="1" applyBorder="1" applyAlignment="1">
      <alignment horizontal="center"/>
      <protection/>
    </xf>
    <xf numFmtId="0" fontId="3" fillId="34" borderId="60" xfId="54" applyFont="1" applyFill="1" applyBorder="1" applyAlignment="1">
      <alignment vertical="center"/>
      <protection/>
    </xf>
    <xf numFmtId="0" fontId="3" fillId="34" borderId="0" xfId="54" applyFont="1" applyFill="1" applyBorder="1" applyAlignment="1">
      <alignment horizontal="right"/>
      <protection/>
    </xf>
    <xf numFmtId="0" fontId="4" fillId="34" borderId="60" xfId="55" applyFont="1" applyFill="1" applyBorder="1" applyAlignment="1">
      <alignment horizontal="left" vertical="center"/>
      <protection/>
    </xf>
    <xf numFmtId="0" fontId="8" fillId="34" borderId="0" xfId="55" applyFont="1" applyFill="1" applyBorder="1" applyAlignment="1">
      <alignment horizontal="left" vertical="center" wrapText="1"/>
      <protection/>
    </xf>
    <xf numFmtId="0" fontId="3" fillId="34" borderId="60" xfId="55" applyFont="1" applyFill="1" applyBorder="1" applyAlignment="1">
      <alignment horizontal="left"/>
      <protection/>
    </xf>
    <xf numFmtId="0" fontId="3" fillId="34" borderId="60" xfId="55" applyFont="1" applyFill="1" applyBorder="1" applyAlignment="1">
      <alignment vertical="center" wrapText="1"/>
      <protection/>
    </xf>
    <xf numFmtId="0" fontId="3" fillId="34" borderId="60" xfId="55" applyFont="1" applyFill="1" applyBorder="1">
      <alignment/>
      <protection/>
    </xf>
    <xf numFmtId="0" fontId="3" fillId="34" borderId="60" xfId="56" applyFont="1" applyFill="1" applyBorder="1" applyAlignment="1">
      <alignment vertical="center" wrapText="1"/>
      <protection/>
    </xf>
    <xf numFmtId="0" fontId="13" fillId="34" borderId="0" xfId="56" applyFont="1" applyFill="1" applyBorder="1" applyAlignment="1">
      <alignment horizontal="left" vertical="center" wrapText="1"/>
      <protection/>
    </xf>
    <xf numFmtId="0" fontId="4" fillId="34" borderId="60" xfId="54" applyFont="1" applyFill="1" applyBorder="1" applyAlignment="1">
      <alignment horizontal="center" vertical="center" wrapText="1"/>
      <protection/>
    </xf>
    <xf numFmtId="0" fontId="3" fillId="34" borderId="60" xfId="54" applyFont="1" applyFill="1" applyBorder="1" applyAlignment="1">
      <alignment vertical="center" wrapText="1"/>
      <protection/>
    </xf>
    <xf numFmtId="0" fontId="7" fillId="34" borderId="0" xfId="54" applyFont="1" applyFill="1" applyBorder="1" applyAlignment="1">
      <alignment horizontal="left" vertical="center" wrapText="1"/>
      <protection/>
    </xf>
    <xf numFmtId="0" fontId="7" fillId="34" borderId="0" xfId="56" applyFont="1" applyFill="1" applyBorder="1" applyAlignment="1">
      <alignment horizontal="left" vertical="top" wrapText="1"/>
      <protection/>
    </xf>
    <xf numFmtId="0" fontId="3" fillId="34" borderId="60" xfId="57" applyFont="1" applyFill="1" applyBorder="1" applyAlignment="1">
      <alignment vertical="center" wrapText="1"/>
      <protection/>
    </xf>
    <xf numFmtId="0" fontId="13" fillId="34" borderId="0" xfId="57" applyFont="1" applyFill="1" applyBorder="1" applyAlignment="1">
      <alignment horizontal="left" vertical="center" wrapText="1"/>
      <protection/>
    </xf>
    <xf numFmtId="0" fontId="3" fillId="34" borderId="60" xfId="57" applyFont="1" applyFill="1" applyBorder="1" applyAlignment="1">
      <alignment horizontal="left" wrapText="1"/>
      <protection/>
    </xf>
    <xf numFmtId="0" fontId="6" fillId="34" borderId="60" xfId="57" applyFont="1" applyFill="1" applyBorder="1" applyAlignment="1">
      <alignment vertical="center" wrapText="1"/>
      <protection/>
    </xf>
    <xf numFmtId="0" fontId="3" fillId="34" borderId="60" xfId="57" applyFont="1" applyFill="1" applyBorder="1" applyAlignment="1">
      <alignment wrapText="1"/>
      <protection/>
    </xf>
    <xf numFmtId="9" fontId="7" fillId="34" borderId="0" xfId="62" applyFont="1" applyFill="1" applyBorder="1" applyAlignment="1">
      <alignment/>
    </xf>
    <xf numFmtId="0" fontId="8" fillId="34" borderId="0" xfId="58" applyFont="1" applyFill="1" applyBorder="1">
      <alignment/>
      <protection/>
    </xf>
    <xf numFmtId="0" fontId="4" fillId="34" borderId="60" xfId="54" applyFont="1" applyFill="1" applyBorder="1">
      <alignment/>
      <protection/>
    </xf>
    <xf numFmtId="0" fontId="7" fillId="34" borderId="0" xfId="54" applyFont="1" applyFill="1" applyBorder="1" applyAlignment="1">
      <alignment horizontal="left"/>
      <protection/>
    </xf>
    <xf numFmtId="0" fontId="7" fillId="34" borderId="0" xfId="54" applyFont="1" applyFill="1" applyBorder="1" applyAlignment="1">
      <alignment horizontal="left" wrapText="1"/>
      <protection/>
    </xf>
    <xf numFmtId="0" fontId="3" fillId="34" borderId="59" xfId="0" applyFont="1" applyFill="1" applyBorder="1" applyAlignment="1">
      <alignment/>
    </xf>
    <xf numFmtId="0" fontId="3" fillId="34" borderId="55" xfId="0" applyFont="1" applyFill="1" applyBorder="1" applyAlignment="1">
      <alignment/>
    </xf>
    <xf numFmtId="0" fontId="3" fillId="34" borderId="55" xfId="0" applyFont="1" applyFill="1" applyBorder="1" applyAlignment="1">
      <alignment wrapText="1"/>
    </xf>
    <xf numFmtId="0" fontId="3" fillId="34" borderId="56" xfId="0" applyFont="1" applyFill="1" applyBorder="1" applyAlignment="1">
      <alignment/>
    </xf>
    <xf numFmtId="0" fontId="3" fillId="34" borderId="60" xfId="0" applyFont="1" applyFill="1" applyBorder="1" applyAlignment="1">
      <alignment/>
    </xf>
    <xf numFmtId="0" fontId="3" fillId="34" borderId="64" xfId="0" applyFont="1" applyFill="1" applyBorder="1" applyAlignment="1">
      <alignment/>
    </xf>
    <xf numFmtId="0" fontId="3" fillId="34" borderId="72" xfId="0" applyFont="1" applyFill="1" applyBorder="1" applyAlignment="1" applyProtection="1">
      <alignment vertical="center"/>
      <protection/>
    </xf>
    <xf numFmtId="0" fontId="3" fillId="34" borderId="73" xfId="0" applyFont="1" applyFill="1" applyBorder="1" applyAlignment="1" applyProtection="1">
      <alignment vertical="center"/>
      <protection/>
    </xf>
    <xf numFmtId="3" fontId="3" fillId="34" borderId="73" xfId="0" applyNumberFormat="1" applyFont="1" applyFill="1" applyBorder="1" applyAlignment="1" applyProtection="1">
      <alignment vertical="center" wrapText="1"/>
      <protection/>
    </xf>
    <xf numFmtId="49" fontId="3" fillId="34" borderId="73" xfId="0" applyNumberFormat="1" applyFont="1" applyFill="1" applyBorder="1" applyAlignment="1" applyProtection="1">
      <alignment vertical="center" wrapText="1"/>
      <protection/>
    </xf>
    <xf numFmtId="0" fontId="3" fillId="34" borderId="73" xfId="0" applyFont="1" applyFill="1" applyBorder="1" applyAlignment="1" applyProtection="1">
      <alignment vertical="center" wrapText="1"/>
      <protection/>
    </xf>
    <xf numFmtId="14" fontId="3" fillId="34" borderId="73" xfId="0" applyNumberFormat="1" applyFont="1" applyFill="1" applyBorder="1" applyAlignment="1" applyProtection="1">
      <alignment vertical="center" wrapText="1"/>
      <protection/>
    </xf>
    <xf numFmtId="3" fontId="3" fillId="34" borderId="74" xfId="0" applyNumberFormat="1" applyFont="1" applyFill="1" applyBorder="1" applyAlignment="1" applyProtection="1">
      <alignment vertical="center" wrapText="1"/>
      <protection/>
    </xf>
    <xf numFmtId="0" fontId="3" fillId="34" borderId="72" xfId="0" applyFont="1" applyFill="1" applyBorder="1" applyAlignment="1">
      <alignment vertical="center"/>
    </xf>
    <xf numFmtId="0" fontId="3" fillId="34" borderId="73" xfId="0" applyFont="1" applyFill="1" applyBorder="1" applyAlignment="1">
      <alignment vertical="center"/>
    </xf>
    <xf numFmtId="0" fontId="3" fillId="34" borderId="73" xfId="0" applyFont="1" applyFill="1" applyBorder="1" applyAlignment="1">
      <alignment vertical="center" wrapText="1"/>
    </xf>
    <xf numFmtId="0" fontId="3" fillId="34" borderId="74" xfId="0" applyFont="1" applyFill="1" applyBorder="1" applyAlignment="1">
      <alignment vertical="center"/>
    </xf>
    <xf numFmtId="165" fontId="7" fillId="33" borderId="0" xfId="48" applyNumberFormat="1" applyFont="1" applyFill="1" applyAlignment="1">
      <alignment/>
    </xf>
    <xf numFmtId="0" fontId="7" fillId="33" borderId="0" xfId="65" applyFont="1" applyFill="1" applyBorder="1" applyAlignment="1">
      <alignment vertical="center"/>
      <protection/>
    </xf>
    <xf numFmtId="165" fontId="7" fillId="33" borderId="0" xfId="48" applyNumberFormat="1" applyFont="1" applyFill="1" applyBorder="1" applyAlignment="1">
      <alignment vertical="center"/>
    </xf>
    <xf numFmtId="0" fontId="7" fillId="33" borderId="0" xfId="0" applyFont="1" applyFill="1" applyAlignment="1">
      <alignment horizontal="center" vertical="center"/>
    </xf>
    <xf numFmtId="0" fontId="7" fillId="0" borderId="38" xfId="0" applyFont="1" applyBorder="1" applyAlignment="1">
      <alignment horizontal="center" vertical="center"/>
    </xf>
    <xf numFmtId="0" fontId="7" fillId="0" borderId="46" xfId="0" applyFont="1" applyBorder="1" applyAlignment="1">
      <alignment horizontal="center" vertic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31" xfId="0" applyFont="1" applyBorder="1" applyAlignment="1">
      <alignment/>
    </xf>
    <xf numFmtId="0" fontId="7" fillId="0" borderId="37" xfId="0" applyFont="1" applyBorder="1" applyAlignment="1">
      <alignment/>
    </xf>
    <xf numFmtId="0" fontId="7" fillId="0" borderId="45" xfId="0" applyFont="1" applyBorder="1" applyAlignment="1">
      <alignment/>
    </xf>
    <xf numFmtId="0" fontId="7" fillId="0" borderId="75" xfId="0" applyFont="1" applyBorder="1" applyAlignment="1">
      <alignment/>
    </xf>
    <xf numFmtId="0" fontId="7" fillId="0" borderId="61" xfId="0" applyFont="1" applyBorder="1" applyAlignment="1">
      <alignment/>
    </xf>
    <xf numFmtId="0" fontId="7" fillId="0" borderId="76" xfId="0" applyFont="1" applyBorder="1" applyAlignment="1">
      <alignment/>
    </xf>
    <xf numFmtId="165" fontId="8" fillId="0" borderId="49" xfId="48" applyNumberFormat="1" applyFont="1" applyBorder="1" applyAlignment="1">
      <alignment horizontal="center" vertical="center"/>
    </xf>
    <xf numFmtId="165" fontId="8" fillId="38" borderId="40" xfId="48" applyNumberFormat="1" applyFont="1" applyFill="1" applyBorder="1" applyAlignment="1">
      <alignment vertical="center"/>
    </xf>
    <xf numFmtId="165" fontId="8" fillId="0" borderId="40" xfId="48" applyNumberFormat="1" applyFont="1" applyBorder="1" applyAlignment="1">
      <alignment vertical="center"/>
    </xf>
    <xf numFmtId="165" fontId="8" fillId="0" borderId="44" xfId="48" applyNumberFormat="1" applyFont="1" applyBorder="1" applyAlignment="1">
      <alignment vertical="center"/>
    </xf>
    <xf numFmtId="0" fontId="7" fillId="0" borderId="37" xfId="0" applyFont="1" applyBorder="1" applyAlignment="1">
      <alignment horizontal="left" indent="1"/>
    </xf>
    <xf numFmtId="0" fontId="7" fillId="0" borderId="61" xfId="0" applyFont="1" applyBorder="1" applyAlignment="1">
      <alignment horizontal="left" indent="1"/>
    </xf>
    <xf numFmtId="0" fontId="3" fillId="34" borderId="0" xfId="0" applyFont="1" applyFill="1" applyBorder="1" applyAlignment="1">
      <alignment horizontal="center" vertical="center" wrapText="1"/>
    </xf>
    <xf numFmtId="0" fontId="3" fillId="30" borderId="19" xfId="0" applyFont="1" applyFill="1" applyBorder="1" applyAlignment="1" applyProtection="1" quotePrefix="1">
      <alignment vertical="center"/>
      <protection locked="0"/>
    </xf>
    <xf numFmtId="0" fontId="3" fillId="30" borderId="20" xfId="0" applyFont="1" applyFill="1" applyBorder="1" applyAlignment="1" applyProtection="1" quotePrefix="1">
      <alignment vertical="center"/>
      <protection locked="0"/>
    </xf>
    <xf numFmtId="0" fontId="3" fillId="30" borderId="20" xfId="0" applyFont="1" applyFill="1" applyBorder="1" applyAlignment="1" applyProtection="1">
      <alignment vertical="center"/>
      <protection locked="0"/>
    </xf>
    <xf numFmtId="0" fontId="3" fillId="30" borderId="20" xfId="0" applyNumberFormat="1" applyFont="1" applyFill="1" applyBorder="1" applyAlignment="1" applyProtection="1">
      <alignment vertical="center" wrapText="1"/>
      <protection locked="0"/>
    </xf>
    <xf numFmtId="3" fontId="3" fillId="30" borderId="20" xfId="0" applyNumberFormat="1" applyFont="1" applyFill="1" applyBorder="1" applyAlignment="1" applyProtection="1">
      <alignment vertical="center" wrapText="1"/>
      <protection locked="0"/>
    </xf>
    <xf numFmtId="3" fontId="3" fillId="30" borderId="21" xfId="0" applyNumberFormat="1" applyFont="1" applyFill="1" applyBorder="1" applyAlignment="1" applyProtection="1">
      <alignment vertical="center" wrapText="1"/>
      <protection locked="0"/>
    </xf>
    <xf numFmtId="0" fontId="3" fillId="34" borderId="49" xfId="0" applyFont="1" applyFill="1" applyBorder="1" applyAlignment="1" applyProtection="1">
      <alignment horizontal="center" vertical="center" wrapText="1"/>
      <protection/>
    </xf>
    <xf numFmtId="0" fontId="3" fillId="34" borderId="71" xfId="0" applyFont="1" applyFill="1" applyBorder="1" applyAlignment="1" applyProtection="1">
      <alignment horizontal="center" vertical="center"/>
      <protection/>
    </xf>
    <xf numFmtId="0" fontId="3" fillId="34" borderId="40" xfId="0" applyFont="1" applyFill="1" applyBorder="1" applyAlignment="1" applyProtection="1">
      <alignment horizontal="center" vertical="center" wrapText="1"/>
      <protection/>
    </xf>
    <xf numFmtId="0" fontId="3" fillId="34" borderId="50" xfId="0" applyFont="1" applyFill="1" applyBorder="1" applyAlignment="1" applyProtection="1">
      <alignment horizontal="center" vertical="center" wrapText="1"/>
      <protection/>
    </xf>
    <xf numFmtId="0" fontId="3" fillId="34" borderId="44" xfId="0" applyFont="1" applyFill="1" applyBorder="1" applyAlignment="1" applyProtection="1">
      <alignment horizontal="center" vertical="center" wrapText="1"/>
      <protection/>
    </xf>
    <xf numFmtId="0" fontId="3" fillId="34" borderId="49" xfId="0" applyFont="1" applyFill="1" applyBorder="1" applyAlignment="1">
      <alignment horizontal="center" vertical="center" wrapText="1"/>
    </xf>
    <xf numFmtId="0" fontId="3" fillId="34" borderId="71" xfId="0" applyFont="1" applyFill="1" applyBorder="1" applyAlignment="1">
      <alignment horizontal="center" vertical="center"/>
    </xf>
    <xf numFmtId="0" fontId="3" fillId="34" borderId="40"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16" fillId="34" borderId="0" xfId="58" applyFont="1" applyFill="1" applyBorder="1" applyAlignment="1">
      <alignment vertical="top"/>
      <protection/>
    </xf>
    <xf numFmtId="0" fontId="3" fillId="34" borderId="60" xfId="0" applyFont="1" applyFill="1" applyBorder="1" applyAlignment="1">
      <alignment vertical="top"/>
    </xf>
    <xf numFmtId="0" fontId="8" fillId="34" borderId="0" xfId="0" applyFont="1" applyFill="1" applyBorder="1" applyAlignment="1">
      <alignment vertical="top"/>
    </xf>
    <xf numFmtId="0" fontId="7" fillId="34" borderId="0" xfId="0" applyFont="1" applyFill="1" applyBorder="1" applyAlignment="1">
      <alignment vertical="top" wrapText="1"/>
    </xf>
    <xf numFmtId="165" fontId="7" fillId="34" borderId="0" xfId="48" applyNumberFormat="1" applyFont="1" applyFill="1" applyBorder="1" applyAlignment="1">
      <alignment vertical="top"/>
    </xf>
    <xf numFmtId="7" fontId="7" fillId="34" borderId="0" xfId="48" applyNumberFormat="1" applyFont="1" applyFill="1" applyBorder="1" applyAlignment="1">
      <alignment vertical="top"/>
    </xf>
    <xf numFmtId="0" fontId="3" fillId="34" borderId="25" xfId="0" applyFont="1" applyFill="1" applyBorder="1" applyAlignment="1">
      <alignment vertical="top"/>
    </xf>
    <xf numFmtId="0" fontId="3" fillId="33" borderId="0" xfId="0" applyFont="1" applyFill="1" applyAlignment="1">
      <alignment vertical="top"/>
    </xf>
    <xf numFmtId="44" fontId="60" fillId="34" borderId="0" xfId="48" applyFont="1" applyFill="1" applyAlignment="1">
      <alignment/>
    </xf>
    <xf numFmtId="0" fontId="60" fillId="34" borderId="0" xfId="48" applyNumberFormat="1" applyFont="1" applyFill="1" applyAlignment="1">
      <alignment/>
    </xf>
    <xf numFmtId="44" fontId="60" fillId="34" borderId="25" xfId="48" applyFont="1" applyFill="1" applyBorder="1" applyAlignment="1">
      <alignment/>
    </xf>
    <xf numFmtId="44" fontId="60" fillId="0" borderId="0" xfId="48" applyFont="1" applyAlignment="1">
      <alignment/>
    </xf>
    <xf numFmtId="0" fontId="80" fillId="34" borderId="0" xfId="48" applyNumberFormat="1" applyFont="1" applyFill="1" applyAlignment="1">
      <alignment horizontal="center" vertical="center"/>
    </xf>
    <xf numFmtId="44" fontId="60" fillId="0" borderId="0" xfId="48" applyFont="1" applyFill="1" applyAlignment="1">
      <alignment/>
    </xf>
    <xf numFmtId="44" fontId="81" fillId="34" borderId="0" xfId="48" applyFont="1" applyFill="1" applyAlignment="1">
      <alignment vertical="center"/>
    </xf>
    <xf numFmtId="0" fontId="8" fillId="34" borderId="77" xfId="48" applyNumberFormat="1" applyFont="1" applyFill="1" applyBorder="1" applyAlignment="1">
      <alignment horizontal="center" vertical="center" wrapText="1"/>
    </xf>
    <xf numFmtId="44" fontId="8" fillId="34" borderId="78" xfId="48" applyFont="1" applyFill="1" applyBorder="1" applyAlignment="1">
      <alignment horizontal="center" vertical="center" wrapText="1"/>
    </xf>
    <xf numFmtId="44" fontId="8" fillId="34" borderId="79" xfId="48" applyFont="1" applyFill="1" applyBorder="1" applyAlignment="1">
      <alignment horizontal="center" vertical="center" wrapText="1"/>
    </xf>
    <xf numFmtId="44" fontId="8" fillId="34" borderId="80" xfId="48" applyFont="1" applyFill="1" applyBorder="1" applyAlignment="1">
      <alignment horizontal="center" vertical="center" wrapText="1"/>
    </xf>
    <xf numFmtId="44" fontId="81" fillId="34" borderId="25" xfId="48" applyFont="1" applyFill="1" applyBorder="1" applyAlignment="1">
      <alignment vertical="center"/>
    </xf>
    <xf numFmtId="44" fontId="81" fillId="0" borderId="0" xfId="48" applyFont="1" applyAlignment="1">
      <alignment vertical="center"/>
    </xf>
    <xf numFmtId="44" fontId="60" fillId="34" borderId="0" xfId="48" applyFont="1" applyFill="1" applyAlignment="1">
      <alignment horizontal="left" vertical="center"/>
    </xf>
    <xf numFmtId="0" fontId="8" fillId="34" borderId="10" xfId="48" applyNumberFormat="1" applyFont="1" applyFill="1" applyBorder="1" applyAlignment="1">
      <alignment horizontal="left" vertical="center" wrapText="1"/>
    </xf>
    <xf numFmtId="44" fontId="7" fillId="34" borderId="12" xfId="48" applyFont="1" applyFill="1" applyBorder="1" applyAlignment="1">
      <alignment horizontal="left" vertical="center" wrapText="1"/>
    </xf>
    <xf numFmtId="7" fontId="7" fillId="34" borderId="12" xfId="48" applyNumberFormat="1" applyFont="1" applyFill="1" applyBorder="1" applyAlignment="1">
      <alignment vertical="center"/>
    </xf>
    <xf numFmtId="44" fontId="60" fillId="34" borderId="25" xfId="48" applyFont="1" applyFill="1" applyBorder="1" applyAlignment="1">
      <alignment horizontal="left" vertical="center"/>
    </xf>
    <xf numFmtId="44" fontId="60" fillId="0" borderId="0" xfId="48" applyFont="1" applyAlignment="1">
      <alignment horizontal="left" vertical="center"/>
    </xf>
    <xf numFmtId="0" fontId="8" fillId="34" borderId="31" xfId="48" applyNumberFormat="1" applyFont="1" applyFill="1" applyBorder="1" applyAlignment="1">
      <alignment horizontal="left" vertical="center" wrapText="1"/>
    </xf>
    <xf numFmtId="44" fontId="7" fillId="34" borderId="45" xfId="48" applyFont="1" applyFill="1" applyBorder="1" applyAlignment="1">
      <alignment horizontal="left" vertical="center" wrapText="1"/>
    </xf>
    <xf numFmtId="7" fontId="7" fillId="34" borderId="45" xfId="48" applyNumberFormat="1" applyFont="1" applyFill="1" applyBorder="1" applyAlignment="1">
      <alignment vertical="center"/>
    </xf>
    <xf numFmtId="0" fontId="8" fillId="34" borderId="34" xfId="48" applyNumberFormat="1" applyFont="1" applyFill="1" applyBorder="1" applyAlignment="1">
      <alignment horizontal="left" vertical="center" wrapText="1"/>
    </xf>
    <xf numFmtId="44" fontId="7" fillId="34" borderId="46" xfId="48" applyFont="1" applyFill="1" applyBorder="1" applyAlignment="1">
      <alignment horizontal="left" vertical="center" wrapText="1"/>
    </xf>
    <xf numFmtId="7" fontId="7" fillId="34" borderId="46" xfId="48" applyNumberFormat="1" applyFont="1" applyFill="1" applyBorder="1" applyAlignment="1">
      <alignment vertical="center"/>
    </xf>
    <xf numFmtId="0" fontId="8" fillId="34" borderId="0" xfId="48" applyNumberFormat="1" applyFont="1" applyFill="1" applyBorder="1" applyAlignment="1">
      <alignment horizontal="left" vertical="center" wrapText="1"/>
    </xf>
    <xf numFmtId="44" fontId="7" fillId="34" borderId="0" xfId="48" applyFont="1" applyFill="1" applyBorder="1" applyAlignment="1">
      <alignment horizontal="left" vertical="center" wrapText="1"/>
    </xf>
    <xf numFmtId="44" fontId="7" fillId="34" borderId="0" xfId="48" applyFont="1" applyFill="1" applyBorder="1" applyAlignment="1">
      <alignment horizontal="left" vertical="center"/>
    </xf>
    <xf numFmtId="0" fontId="3" fillId="34" borderId="0" xfId="48" applyNumberFormat="1" applyFont="1" applyFill="1" applyBorder="1" applyAlignment="1">
      <alignment/>
    </xf>
    <xf numFmtId="44" fontId="60" fillId="34" borderId="26" xfId="48" applyFont="1" applyFill="1" applyBorder="1" applyAlignment="1">
      <alignment horizontal="left" vertical="center"/>
    </xf>
    <xf numFmtId="0" fontId="81" fillId="34" borderId="26" xfId="48" applyNumberFormat="1" applyFont="1" applyFill="1" applyBorder="1" applyAlignment="1">
      <alignment horizontal="left" vertical="center" wrapText="1"/>
    </xf>
    <xf numFmtId="44" fontId="60" fillId="34" borderId="26" xfId="48" applyFont="1" applyFill="1" applyBorder="1" applyAlignment="1">
      <alignment horizontal="left" vertical="center" wrapText="1"/>
    </xf>
    <xf numFmtId="44" fontId="60" fillId="34" borderId="27" xfId="48" applyFont="1" applyFill="1" applyBorder="1" applyAlignment="1">
      <alignment horizontal="left" vertical="center"/>
    </xf>
    <xf numFmtId="0" fontId="81" fillId="33" borderId="0" xfId="48" applyNumberFormat="1" applyFont="1" applyFill="1" applyBorder="1" applyAlignment="1">
      <alignment horizontal="left" vertical="center" wrapText="1"/>
    </xf>
    <xf numFmtId="44" fontId="60" fillId="33" borderId="0" xfId="48" applyFont="1" applyFill="1" applyBorder="1" applyAlignment="1">
      <alignment horizontal="left" vertical="center" wrapText="1"/>
    </xf>
    <xf numFmtId="44" fontId="60" fillId="0" borderId="0" xfId="48" applyFont="1" applyBorder="1" applyAlignment="1">
      <alignment horizontal="left" vertical="center"/>
    </xf>
    <xf numFmtId="0" fontId="78" fillId="33" borderId="0" xfId="48" applyNumberFormat="1" applyFont="1" applyFill="1" applyBorder="1" applyAlignment="1">
      <alignment/>
    </xf>
    <xf numFmtId="0" fontId="60" fillId="0" borderId="0" xfId="48" applyNumberFormat="1" applyFont="1" applyAlignment="1">
      <alignment/>
    </xf>
    <xf numFmtId="0" fontId="80" fillId="38" borderId="0" xfId="0" applyFont="1" applyFill="1" applyBorder="1" applyAlignment="1">
      <alignment vertical="center"/>
    </xf>
    <xf numFmtId="165" fontId="8" fillId="34" borderId="66" xfId="48" applyNumberFormat="1" applyFont="1" applyFill="1" applyBorder="1" applyAlignment="1">
      <alignment horizontal="center" vertical="center" wrapText="1"/>
    </xf>
    <xf numFmtId="0" fontId="3" fillId="34" borderId="60" xfId="0" applyFont="1" applyFill="1" applyBorder="1" applyAlignment="1">
      <alignment horizontal="center" wrapText="1"/>
    </xf>
    <xf numFmtId="0" fontId="3" fillId="34" borderId="25" xfId="0" applyFont="1" applyFill="1" applyBorder="1" applyAlignment="1">
      <alignment horizontal="center" wrapText="1"/>
    </xf>
    <xf numFmtId="0" fontId="3" fillId="33" borderId="0" xfId="0" applyFont="1" applyFill="1" applyAlignment="1">
      <alignment horizontal="center" wrapText="1"/>
    </xf>
    <xf numFmtId="0" fontId="3" fillId="34" borderId="0" xfId="0" applyFont="1" applyFill="1" applyAlignment="1">
      <alignment/>
    </xf>
    <xf numFmtId="165" fontId="8" fillId="34" borderId="67" xfId="48" applyNumberFormat="1" applyFont="1" applyFill="1" applyBorder="1" applyAlignment="1">
      <alignment horizontal="center" vertical="center" wrapText="1"/>
    </xf>
    <xf numFmtId="0" fontId="7" fillId="0" borderId="0" xfId="0" applyFont="1" applyAlignment="1" quotePrefix="1">
      <alignment/>
    </xf>
    <xf numFmtId="0" fontId="7" fillId="0" borderId="38" xfId="0" applyFont="1" applyBorder="1" applyAlignment="1">
      <alignment horizontal="center" vertical="center" wrapText="1"/>
    </xf>
    <xf numFmtId="9" fontId="7" fillId="0" borderId="62" xfId="62" applyFont="1" applyBorder="1" applyAlignment="1">
      <alignment/>
    </xf>
    <xf numFmtId="9" fontId="7" fillId="0" borderId="37" xfId="62" applyFont="1" applyBorder="1" applyAlignment="1">
      <alignment/>
    </xf>
    <xf numFmtId="9" fontId="7" fillId="0" borderId="38" xfId="62" applyFont="1" applyBorder="1" applyAlignment="1">
      <alignment/>
    </xf>
    <xf numFmtId="9" fontId="7" fillId="0" borderId="40" xfId="62" applyFont="1" applyBorder="1" applyAlignment="1">
      <alignment/>
    </xf>
    <xf numFmtId="0" fontId="7" fillId="33" borderId="81" xfId="0" applyFont="1" applyFill="1" applyBorder="1" applyAlignment="1">
      <alignment/>
    </xf>
    <xf numFmtId="9" fontId="7" fillId="0" borderId="23" xfId="62" applyFont="1" applyBorder="1" applyAlignment="1">
      <alignment/>
    </xf>
    <xf numFmtId="0" fontId="3" fillId="34" borderId="60" xfId="0" applyFont="1" applyFill="1" applyBorder="1" applyAlignment="1">
      <alignment vertical="center" wrapText="1"/>
    </xf>
    <xf numFmtId="49" fontId="58" fillId="34" borderId="0" xfId="0" applyNumberFormat="1" applyFont="1" applyFill="1" applyBorder="1" applyAlignment="1" quotePrefix="1">
      <alignment horizontal="left" wrapText="1"/>
    </xf>
    <xf numFmtId="49" fontId="82" fillId="38" borderId="0" xfId="0" applyNumberFormat="1" applyFont="1" applyFill="1" applyBorder="1" applyAlignment="1" applyProtection="1">
      <alignment vertical="center"/>
      <protection/>
    </xf>
    <xf numFmtId="49" fontId="82" fillId="38" borderId="0" xfId="0" applyNumberFormat="1" applyFont="1" applyFill="1" applyBorder="1" applyAlignment="1">
      <alignment/>
    </xf>
    <xf numFmtId="49" fontId="83" fillId="38" borderId="0" xfId="0" applyNumberFormat="1" applyFont="1" applyFill="1" applyBorder="1" applyAlignment="1">
      <alignment/>
    </xf>
    <xf numFmtId="49" fontId="83" fillId="34" borderId="0" xfId="0" applyNumberFormat="1" applyFont="1" applyFill="1" applyBorder="1" applyAlignment="1">
      <alignment/>
    </xf>
    <xf numFmtId="49" fontId="18" fillId="34" borderId="0" xfId="0" applyNumberFormat="1" applyFont="1" applyFill="1" applyBorder="1" applyAlignment="1" applyProtection="1">
      <alignment vertical="center"/>
      <protection/>
    </xf>
    <xf numFmtId="49" fontId="7" fillId="34" borderId="0" xfId="0" applyNumberFormat="1" applyFont="1" applyFill="1" applyBorder="1" applyAlignment="1" applyProtection="1">
      <alignment vertical="center"/>
      <protection/>
    </xf>
    <xf numFmtId="49" fontId="58" fillId="34" borderId="0" xfId="0" applyNumberFormat="1" applyFont="1" applyFill="1" applyBorder="1" applyAlignment="1">
      <alignment/>
    </xf>
    <xf numFmtId="49" fontId="7" fillId="34" borderId="0" xfId="0" applyNumberFormat="1" applyFont="1" applyFill="1" applyBorder="1" applyAlignment="1" applyProtection="1">
      <alignment horizontal="left" vertical="center" wrapText="1"/>
      <protection/>
    </xf>
    <xf numFmtId="49" fontId="7" fillId="34" borderId="0" xfId="0" applyNumberFormat="1" applyFont="1" applyFill="1" applyBorder="1" applyAlignment="1" applyProtection="1">
      <alignment vertical="center" wrapText="1"/>
      <protection/>
    </xf>
    <xf numFmtId="49" fontId="7" fillId="34" borderId="0" xfId="0" applyNumberFormat="1" applyFont="1" applyFill="1" applyBorder="1" applyAlignment="1" applyProtection="1">
      <alignment horizontal="left" vertical="center" indent="2"/>
      <protection/>
    </xf>
    <xf numFmtId="49" fontId="58" fillId="34" borderId="0" xfId="0" applyNumberFormat="1" applyFont="1" applyFill="1" applyBorder="1" applyAlignment="1" quotePrefix="1">
      <alignment/>
    </xf>
    <xf numFmtId="0" fontId="0" fillId="0" borderId="33" xfId="0" applyBorder="1" applyAlignment="1">
      <alignment/>
    </xf>
    <xf numFmtId="0" fontId="58" fillId="0" borderId="81" xfId="0" applyFont="1" applyBorder="1" applyAlignment="1">
      <alignment/>
    </xf>
    <xf numFmtId="0" fontId="0" fillId="0" borderId="81" xfId="0" applyBorder="1" applyAlignment="1">
      <alignment/>
    </xf>
    <xf numFmtId="7" fontId="7" fillId="30" borderId="42" xfId="48" applyNumberFormat="1" applyFont="1" applyFill="1" applyBorder="1" applyAlignment="1" applyProtection="1">
      <alignment/>
      <protection locked="0"/>
    </xf>
    <xf numFmtId="7" fontId="7" fillId="30" borderId="43" xfId="48" applyNumberFormat="1" applyFont="1" applyFill="1" applyBorder="1" applyAlignment="1" applyProtection="1">
      <alignment/>
      <protection locked="0"/>
    </xf>
    <xf numFmtId="7" fontId="7" fillId="30" borderId="11" xfId="48" applyNumberFormat="1" applyFont="1" applyFill="1" applyBorder="1" applyAlignment="1" applyProtection="1">
      <alignment vertical="center" wrapText="1"/>
      <protection locked="0"/>
    </xf>
    <xf numFmtId="7" fontId="13" fillId="30" borderId="37" xfId="48" applyNumberFormat="1" applyFont="1" applyFill="1" applyBorder="1" applyAlignment="1" applyProtection="1">
      <alignment vertical="center" wrapText="1"/>
      <protection locked="0"/>
    </xf>
    <xf numFmtId="7" fontId="7" fillId="30" borderId="37" xfId="48" applyNumberFormat="1" applyFont="1" applyFill="1" applyBorder="1" applyAlignment="1" applyProtection="1">
      <alignment vertical="center" wrapText="1"/>
      <protection locked="0"/>
    </xf>
    <xf numFmtId="7" fontId="7" fillId="30" borderId="38" xfId="48" applyNumberFormat="1" applyFont="1" applyFill="1" applyBorder="1" applyAlignment="1" applyProtection="1">
      <alignment vertical="center" wrapText="1"/>
      <protection locked="0"/>
    </xf>
    <xf numFmtId="7" fontId="7" fillId="30" borderId="11" xfId="48" applyNumberFormat="1" applyFont="1" applyFill="1" applyBorder="1" applyAlignment="1" applyProtection="1">
      <alignment/>
      <protection locked="0"/>
    </xf>
    <xf numFmtId="7" fontId="7" fillId="30" borderId="37" xfId="48" applyNumberFormat="1" applyFont="1" applyFill="1" applyBorder="1" applyAlignment="1" applyProtection="1">
      <alignment/>
      <protection locked="0"/>
    </xf>
    <xf numFmtId="7" fontId="7" fillId="30" borderId="37" xfId="48" applyNumberFormat="1" applyFont="1" applyFill="1" applyBorder="1" applyAlignment="1" applyProtection="1">
      <alignment vertical="center"/>
      <protection locked="0"/>
    </xf>
    <xf numFmtId="7" fontId="7" fillId="30" borderId="38" xfId="48" applyNumberFormat="1" applyFont="1" applyFill="1" applyBorder="1" applyAlignment="1" applyProtection="1">
      <alignment/>
      <protection locked="0"/>
    </xf>
    <xf numFmtId="7" fontId="7" fillId="30" borderId="40" xfId="48" applyNumberFormat="1" applyFont="1" applyFill="1" applyBorder="1" applyAlignment="1" applyProtection="1">
      <alignment/>
      <protection locked="0"/>
    </xf>
    <xf numFmtId="7" fontId="7" fillId="30" borderId="62" xfId="48" applyNumberFormat="1" applyFont="1" applyFill="1" applyBorder="1" applyAlignment="1" applyProtection="1">
      <alignment/>
      <protection locked="0"/>
    </xf>
    <xf numFmtId="7" fontId="13" fillId="30" borderId="37" xfId="48" applyNumberFormat="1" applyFont="1" applyFill="1" applyBorder="1" applyAlignment="1" applyProtection="1">
      <alignment vertical="center"/>
      <protection locked="0"/>
    </xf>
    <xf numFmtId="7" fontId="13" fillId="30" borderId="38" xfId="48" applyNumberFormat="1" applyFont="1" applyFill="1" applyBorder="1" applyAlignment="1" applyProtection="1">
      <alignment vertical="center" wrapText="1"/>
      <protection locked="0"/>
    </xf>
    <xf numFmtId="7" fontId="7" fillId="30" borderId="11" xfId="48" applyNumberFormat="1" applyFont="1" applyFill="1" applyBorder="1" applyAlignment="1" applyProtection="1">
      <alignment vertical="center"/>
      <protection locked="0"/>
    </xf>
    <xf numFmtId="7" fontId="7" fillId="30" borderId="38" xfId="48" applyNumberFormat="1" applyFont="1" applyFill="1" applyBorder="1" applyAlignment="1" applyProtection="1">
      <alignment vertical="center"/>
      <protection locked="0"/>
    </xf>
    <xf numFmtId="7" fontId="7" fillId="30" borderId="40" xfId="48" applyNumberFormat="1" applyFont="1" applyFill="1" applyBorder="1" applyAlignment="1" applyProtection="1">
      <alignment vertical="center" wrapText="1"/>
      <protection locked="0"/>
    </xf>
    <xf numFmtId="7" fontId="13" fillId="30" borderId="38" xfId="48" applyNumberFormat="1" applyFont="1" applyFill="1" applyBorder="1" applyAlignment="1" applyProtection="1">
      <alignment vertical="center"/>
      <protection locked="0"/>
    </xf>
    <xf numFmtId="49" fontId="3" fillId="30" borderId="20"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vertical="center"/>
      <protection locked="0"/>
    </xf>
    <xf numFmtId="0" fontId="7" fillId="30" borderId="37" xfId="0" applyFont="1" applyFill="1" applyBorder="1" applyAlignment="1" applyProtection="1">
      <alignment horizontal="left" vertical="center"/>
      <protection locked="0"/>
    </xf>
    <xf numFmtId="14" fontId="7" fillId="30" borderId="37" xfId="0" applyNumberFormat="1" applyFont="1" applyFill="1" applyBorder="1" applyAlignment="1" applyProtection="1">
      <alignment horizontal="left" vertical="center"/>
      <protection locked="0"/>
    </xf>
    <xf numFmtId="0" fontId="3" fillId="30" borderId="20" xfId="0" applyFont="1" applyFill="1" applyBorder="1" applyAlignment="1" applyProtection="1">
      <alignment vertical="center" wrapText="1"/>
      <protection locked="0"/>
    </xf>
    <xf numFmtId="0" fontId="3" fillId="30" borderId="21"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16" fontId="3" fillId="34" borderId="0" xfId="0" applyNumberFormat="1" applyFont="1" applyFill="1" applyBorder="1" applyAlignment="1" applyProtection="1">
      <alignment vertical="center"/>
      <protection locked="0"/>
    </xf>
    <xf numFmtId="0" fontId="7" fillId="30" borderId="37" xfId="0" applyFont="1" applyFill="1" applyBorder="1" applyAlignment="1" applyProtection="1" quotePrefix="1">
      <alignment horizontal="left" vertical="center" wrapText="1"/>
      <protection locked="0"/>
    </xf>
    <xf numFmtId="49" fontId="7" fillId="30" borderId="37" xfId="0" applyNumberFormat="1" applyFont="1" applyFill="1" applyBorder="1" applyAlignment="1" applyProtection="1" quotePrefix="1">
      <alignment horizontal="left" vertical="center" wrapText="1"/>
      <protection locked="0"/>
    </xf>
    <xf numFmtId="7" fontId="7" fillId="30" borderId="82" xfId="48" applyNumberFormat="1" applyFont="1" applyFill="1" applyBorder="1" applyAlignment="1" applyProtection="1">
      <alignment vertical="center"/>
      <protection locked="0"/>
    </xf>
    <xf numFmtId="7" fontId="7" fillId="30" borderId="83" xfId="48" applyNumberFormat="1" applyFont="1" applyFill="1" applyBorder="1" applyAlignment="1" applyProtection="1">
      <alignment vertical="center"/>
      <protection locked="0"/>
    </xf>
    <xf numFmtId="7" fontId="7" fillId="30" borderId="84" xfId="48" applyNumberFormat="1" applyFont="1" applyFill="1" applyBorder="1" applyAlignment="1" applyProtection="1">
      <alignment vertical="center"/>
      <protection locked="0"/>
    </xf>
    <xf numFmtId="49" fontId="7" fillId="34" borderId="0" xfId="0" applyNumberFormat="1" applyFont="1" applyFill="1" applyBorder="1" applyAlignment="1" applyProtection="1" quotePrefix="1">
      <alignment vertical="center"/>
      <protection/>
    </xf>
    <xf numFmtId="0" fontId="8" fillId="33" borderId="0" xfId="65" applyFont="1" applyFill="1" applyAlignment="1">
      <alignment vertical="center"/>
      <protection/>
    </xf>
    <xf numFmtId="0" fontId="16" fillId="34" borderId="59" xfId="0" applyFont="1" applyFill="1" applyBorder="1" applyAlignment="1">
      <alignment/>
    </xf>
    <xf numFmtId="0" fontId="16" fillId="34" borderId="55" xfId="0" applyFont="1" applyFill="1" applyBorder="1" applyAlignment="1">
      <alignment vertical="center" wrapText="1"/>
    </xf>
    <xf numFmtId="0" fontId="16" fillId="34" borderId="55" xfId="0" applyFont="1" applyFill="1" applyBorder="1" applyAlignment="1">
      <alignment/>
    </xf>
    <xf numFmtId="0" fontId="16" fillId="34" borderId="56" xfId="0" applyFont="1" applyFill="1" applyBorder="1" applyAlignment="1">
      <alignment/>
    </xf>
    <xf numFmtId="0" fontId="16" fillId="33" borderId="0" xfId="0" applyFont="1" applyFill="1" applyAlignment="1">
      <alignment/>
    </xf>
    <xf numFmtId="0" fontId="16" fillId="34" borderId="60" xfId="0" applyFont="1" applyFill="1" applyBorder="1" applyAlignment="1">
      <alignment/>
    </xf>
    <xf numFmtId="0" fontId="16" fillId="34" borderId="25" xfId="0" applyFont="1" applyFill="1" applyBorder="1" applyAlignment="1">
      <alignment/>
    </xf>
    <xf numFmtId="0" fontId="25" fillId="34" borderId="0" xfId="0" applyFont="1" applyFill="1" applyBorder="1" applyAlignment="1">
      <alignment horizontal="left" vertical="center"/>
    </xf>
    <xf numFmtId="0" fontId="16" fillId="34" borderId="0" xfId="0" applyFont="1" applyFill="1" applyBorder="1" applyAlignment="1">
      <alignment vertical="center" wrapText="1"/>
    </xf>
    <xf numFmtId="0" fontId="16" fillId="34" borderId="0" xfId="0" applyFont="1" applyFill="1" applyBorder="1" applyAlignment="1">
      <alignment/>
    </xf>
    <xf numFmtId="0" fontId="16" fillId="34" borderId="0" xfId="0" applyFont="1" applyFill="1" applyBorder="1" applyAlignment="1" applyProtection="1">
      <alignment/>
      <protection/>
    </xf>
    <xf numFmtId="0" fontId="16" fillId="34" borderId="49"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44" xfId="0" applyFont="1" applyFill="1" applyBorder="1" applyAlignment="1" applyProtection="1">
      <alignment horizontal="center" vertical="center" wrapText="1"/>
      <protection/>
    </xf>
    <xf numFmtId="0" fontId="25" fillId="34" borderId="60" xfId="0" applyFont="1" applyFill="1" applyBorder="1" applyAlignment="1">
      <alignment vertical="center"/>
    </xf>
    <xf numFmtId="0" fontId="16" fillId="34" borderId="0" xfId="0" applyFont="1" applyFill="1" applyBorder="1" applyAlignment="1" quotePrefix="1">
      <alignment horizontal="center" vertical="center" wrapText="1"/>
    </xf>
    <xf numFmtId="0" fontId="16" fillId="34" borderId="0" xfId="0" applyFont="1" applyFill="1" applyBorder="1" applyAlignment="1" applyProtection="1">
      <alignment horizontal="center" vertical="center" wrapText="1"/>
      <protection/>
    </xf>
    <xf numFmtId="0" fontId="25" fillId="34" borderId="0" xfId="0" applyFont="1" applyFill="1" applyBorder="1" applyAlignment="1">
      <alignment vertical="center"/>
    </xf>
    <xf numFmtId="0" fontId="25" fillId="34" borderId="25" xfId="0" applyFont="1" applyFill="1" applyBorder="1" applyAlignment="1">
      <alignment vertical="center"/>
    </xf>
    <xf numFmtId="0" fontId="25" fillId="33" borderId="0" xfId="0" applyFont="1" applyFill="1" applyBorder="1" applyAlignment="1">
      <alignment vertical="center"/>
    </xf>
    <xf numFmtId="0" fontId="16" fillId="34" borderId="0" xfId="0" applyFont="1" applyFill="1" applyBorder="1" applyAlignment="1">
      <alignment horizontal="right" vertical="center" wrapText="1"/>
    </xf>
    <xf numFmtId="0" fontId="16" fillId="34" borderId="0" xfId="0" applyFont="1" applyFill="1" applyBorder="1" applyAlignment="1">
      <alignment horizontal="left" vertical="center" wrapText="1"/>
    </xf>
    <xf numFmtId="0" fontId="16" fillId="34" borderId="40" xfId="0" applyFont="1" applyFill="1" applyBorder="1" applyAlignment="1">
      <alignment horizontal="left"/>
    </xf>
    <xf numFmtId="0" fontId="16" fillId="34" borderId="40" xfId="0" applyFont="1" applyFill="1" applyBorder="1" applyAlignment="1">
      <alignment horizontal="center"/>
    </xf>
    <xf numFmtId="0" fontId="16" fillId="34" borderId="40" xfId="0" applyFont="1" applyFill="1" applyBorder="1" applyAlignment="1">
      <alignment/>
    </xf>
    <xf numFmtId="164" fontId="16" fillId="34" borderId="40" xfId="0" applyNumberFormat="1" applyFont="1" applyFill="1" applyBorder="1" applyAlignment="1">
      <alignment/>
    </xf>
    <xf numFmtId="164" fontId="16" fillId="34" borderId="44" xfId="0" applyNumberFormat="1" applyFont="1" applyFill="1" applyBorder="1" applyAlignment="1" applyProtection="1">
      <alignment/>
      <protection/>
    </xf>
    <xf numFmtId="0" fontId="16" fillId="30" borderId="80" xfId="48" applyNumberFormat="1" applyFont="1" applyFill="1" applyBorder="1" applyAlignment="1" applyProtection="1">
      <alignment/>
      <protection locked="0"/>
    </xf>
    <xf numFmtId="7" fontId="16" fillId="30" borderId="80" xfId="48" applyNumberFormat="1" applyFont="1" applyFill="1" applyBorder="1" applyAlignment="1" applyProtection="1">
      <alignment/>
      <protection locked="0"/>
    </xf>
    <xf numFmtId="7" fontId="16" fillId="34" borderId="78" xfId="48" applyNumberFormat="1" applyFont="1" applyFill="1" applyBorder="1" applyAlignment="1" applyProtection="1">
      <alignment/>
      <protection/>
    </xf>
    <xf numFmtId="0" fontId="16" fillId="30" borderId="13" xfId="48" applyNumberFormat="1" applyFont="1" applyFill="1" applyBorder="1" applyAlignment="1" applyProtection="1">
      <alignment/>
      <protection locked="0"/>
    </xf>
    <xf numFmtId="7" fontId="16" fillId="30" borderId="13" xfId="48" applyNumberFormat="1" applyFont="1" applyFill="1" applyBorder="1" applyAlignment="1" applyProtection="1">
      <alignment/>
      <protection locked="0"/>
    </xf>
    <xf numFmtId="7" fontId="16" fillId="34" borderId="14" xfId="48" applyNumberFormat="1" applyFont="1" applyFill="1" applyBorder="1" applyAlignment="1" applyProtection="1">
      <alignment/>
      <protection/>
    </xf>
    <xf numFmtId="0" fontId="16" fillId="34" borderId="55" xfId="0" applyFont="1" applyFill="1" applyBorder="1" applyAlignment="1" applyProtection="1">
      <alignment/>
      <protection/>
    </xf>
    <xf numFmtId="0" fontId="16" fillId="34" borderId="0" xfId="0" applyFont="1" applyFill="1" applyBorder="1" applyAlignment="1">
      <alignment horizontal="right" vertical="center"/>
    </xf>
    <xf numFmtId="0" fontId="16" fillId="34" borderId="0" xfId="0" applyFont="1" applyFill="1" applyBorder="1" applyAlignment="1">
      <alignment horizontal="left" vertical="center"/>
    </xf>
    <xf numFmtId="0" fontId="25" fillId="34" borderId="0" xfId="0" applyFont="1" applyFill="1" applyBorder="1" applyAlignment="1">
      <alignment vertical="center" wrapText="1"/>
    </xf>
    <xf numFmtId="0" fontId="16" fillId="33" borderId="0" xfId="0" applyFont="1" applyFill="1" applyBorder="1" applyAlignment="1">
      <alignment/>
    </xf>
    <xf numFmtId="0" fontId="25" fillId="34" borderId="0" xfId="0" applyFont="1" applyFill="1" applyBorder="1" applyAlignment="1">
      <alignment/>
    </xf>
    <xf numFmtId="0" fontId="25" fillId="34" borderId="0"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0" xfId="0" applyFont="1" applyFill="1" applyBorder="1" applyAlignment="1">
      <alignment horizontal="center" vertical="center" wrapText="1"/>
    </xf>
    <xf numFmtId="164" fontId="16" fillId="34" borderId="44" xfId="0" applyNumberFormat="1" applyFont="1" applyFill="1" applyBorder="1" applyAlignment="1">
      <alignment/>
    </xf>
    <xf numFmtId="7" fontId="16" fillId="34" borderId="80" xfId="48" applyNumberFormat="1" applyFont="1" applyFill="1" applyBorder="1" applyAlignment="1" applyProtection="1">
      <alignment/>
      <protection/>
    </xf>
    <xf numFmtId="7" fontId="16" fillId="34" borderId="13" xfId="48" applyNumberFormat="1" applyFont="1" applyFill="1" applyBorder="1" applyAlignment="1" applyProtection="1">
      <alignment/>
      <protection locked="0"/>
    </xf>
    <xf numFmtId="7" fontId="16" fillId="34" borderId="14" xfId="48" applyNumberFormat="1" applyFont="1" applyFill="1" applyBorder="1" applyAlignment="1" applyProtection="1">
      <alignment/>
      <protection locked="0"/>
    </xf>
    <xf numFmtId="0" fontId="16" fillId="34" borderId="64" xfId="0" applyFont="1" applyFill="1" applyBorder="1" applyAlignment="1">
      <alignment/>
    </xf>
    <xf numFmtId="0" fontId="16" fillId="34" borderId="26" xfId="0" applyFont="1" applyFill="1" applyBorder="1" applyAlignment="1">
      <alignment vertical="center" wrapText="1"/>
    </xf>
    <xf numFmtId="0" fontId="16" fillId="34" borderId="26" xfId="0" applyFont="1" applyFill="1" applyBorder="1" applyAlignment="1">
      <alignment/>
    </xf>
    <xf numFmtId="0" fontId="16" fillId="34" borderId="27" xfId="0" applyFont="1" applyFill="1" applyBorder="1" applyAlignment="1">
      <alignment/>
    </xf>
    <xf numFmtId="0" fontId="16" fillId="33" borderId="0" xfId="0" applyFont="1" applyFill="1" applyAlignment="1">
      <alignment vertical="center" wrapText="1"/>
    </xf>
    <xf numFmtId="164" fontId="16" fillId="34" borderId="40" xfId="0" applyNumberFormat="1" applyFont="1" applyFill="1" applyBorder="1" applyAlignment="1" applyProtection="1">
      <alignment/>
      <protection/>
    </xf>
    <xf numFmtId="14" fontId="3" fillId="30" borderId="20" xfId="0" applyNumberFormat="1" applyFont="1" applyFill="1" applyBorder="1" applyAlignment="1" applyProtection="1">
      <alignment vertical="center" wrapText="1"/>
      <protection locked="0"/>
    </xf>
    <xf numFmtId="14" fontId="3" fillId="34" borderId="73" xfId="0" applyNumberFormat="1" applyFont="1" applyFill="1" applyBorder="1" applyAlignment="1">
      <alignment vertical="center" wrapText="1"/>
    </xf>
    <xf numFmtId="0" fontId="84" fillId="34" borderId="59" xfId="0" applyFont="1" applyFill="1" applyBorder="1" applyAlignment="1">
      <alignment/>
    </xf>
    <xf numFmtId="7" fontId="7" fillId="30" borderId="67" xfId="48" applyNumberFormat="1" applyFont="1" applyFill="1" applyBorder="1" applyAlignment="1" applyProtection="1">
      <alignment/>
      <protection locked="0"/>
    </xf>
    <xf numFmtId="7" fontId="7" fillId="30" borderId="67" xfId="48" applyNumberFormat="1" applyFont="1" applyFill="1" applyBorder="1" applyAlignment="1">
      <alignment/>
    </xf>
    <xf numFmtId="7" fontId="7" fillId="30" borderId="66" xfId="48" applyNumberFormat="1" applyFont="1" applyFill="1" applyBorder="1" applyAlignment="1" applyProtection="1">
      <alignment/>
      <protection locked="0"/>
    </xf>
    <xf numFmtId="7" fontId="7" fillId="30" borderId="66" xfId="48" applyNumberFormat="1" applyFont="1" applyFill="1" applyBorder="1" applyAlignment="1">
      <alignment/>
    </xf>
    <xf numFmtId="7" fontId="7" fillId="30" borderId="67" xfId="48" applyNumberFormat="1" applyFont="1" applyFill="1" applyBorder="1" applyAlignment="1" applyProtection="1">
      <alignment vertical="center" wrapText="1"/>
      <protection locked="0"/>
    </xf>
    <xf numFmtId="7" fontId="7" fillId="30" borderId="67" xfId="48" applyNumberFormat="1" applyFont="1" applyFill="1" applyBorder="1" applyAlignment="1">
      <alignment vertical="center" wrapText="1"/>
    </xf>
    <xf numFmtId="7" fontId="7" fillId="30" borderId="54" xfId="48" applyNumberFormat="1" applyFont="1" applyFill="1" applyBorder="1" applyAlignment="1" applyProtection="1">
      <alignment vertical="center" wrapText="1"/>
      <protection locked="0"/>
    </xf>
    <xf numFmtId="7" fontId="7" fillId="30" borderId="54" xfId="48" applyNumberFormat="1" applyFont="1" applyFill="1" applyBorder="1" applyAlignment="1">
      <alignment vertical="center" wrapText="1"/>
    </xf>
    <xf numFmtId="7" fontId="8" fillId="30" borderId="66" xfId="48" applyNumberFormat="1" applyFont="1" applyFill="1" applyBorder="1" applyAlignment="1" applyProtection="1">
      <alignment vertical="center" wrapText="1"/>
      <protection locked="0"/>
    </xf>
    <xf numFmtId="7" fontId="8" fillId="30" borderId="66" xfId="48" applyNumberFormat="1" applyFont="1" applyFill="1" applyBorder="1" applyAlignment="1">
      <alignment vertical="center" wrapText="1"/>
    </xf>
    <xf numFmtId="7" fontId="7" fillId="30" borderId="66" xfId="48" applyNumberFormat="1" applyFont="1" applyFill="1" applyBorder="1" applyAlignment="1" applyProtection="1">
      <alignment vertical="center" wrapText="1"/>
      <protection locked="0"/>
    </xf>
    <xf numFmtId="7" fontId="7" fillId="30" borderId="66" xfId="48" applyNumberFormat="1" applyFont="1" applyFill="1" applyBorder="1" applyAlignment="1">
      <alignment vertical="center" wrapText="1"/>
    </xf>
    <xf numFmtId="0" fontId="60" fillId="34" borderId="55" xfId="0" applyFont="1" applyFill="1" applyBorder="1" applyAlignment="1">
      <alignment/>
    </xf>
    <xf numFmtId="0" fontId="85" fillId="34" borderId="0" xfId="0" applyFont="1" applyFill="1" applyBorder="1" applyAlignment="1">
      <alignment/>
    </xf>
    <xf numFmtId="0" fontId="85" fillId="34" borderId="25" xfId="0" applyFont="1" applyFill="1" applyBorder="1" applyAlignment="1">
      <alignment/>
    </xf>
    <xf numFmtId="0" fontId="85" fillId="0" borderId="0" xfId="0" applyFont="1" applyFill="1" applyBorder="1" applyAlignment="1">
      <alignment/>
    </xf>
    <xf numFmtId="0" fontId="58" fillId="0" borderId="0" xfId="0" applyFont="1" applyAlignment="1">
      <alignment horizontal="center" vertical="center"/>
    </xf>
    <xf numFmtId="0" fontId="83" fillId="0" borderId="0" xfId="0" applyFont="1" applyAlignment="1">
      <alignment horizontal="center" vertical="center"/>
    </xf>
    <xf numFmtId="0" fontId="83" fillId="34" borderId="25" xfId="0" applyFont="1" applyFill="1" applyBorder="1" applyAlignment="1">
      <alignment/>
    </xf>
    <xf numFmtId="0" fontId="75" fillId="0" borderId="0" xfId="0" applyFont="1" applyAlignment="1">
      <alignment wrapText="1"/>
    </xf>
    <xf numFmtId="0" fontId="0" fillId="0" borderId="0" xfId="0" applyAlignment="1">
      <alignment horizontal="center" vertical="center"/>
    </xf>
    <xf numFmtId="0" fontId="7" fillId="34" borderId="60" xfId="0" applyFont="1" applyFill="1" applyBorder="1" applyAlignment="1">
      <alignment/>
    </xf>
    <xf numFmtId="0" fontId="58" fillId="34" borderId="25" xfId="0" applyFont="1" applyFill="1" applyBorder="1" applyAlignment="1">
      <alignment/>
    </xf>
    <xf numFmtId="0" fontId="75" fillId="37" borderId="33" xfId="0" applyFont="1" applyFill="1" applyBorder="1" applyAlignment="1">
      <alignment horizontal="center"/>
    </xf>
    <xf numFmtId="0" fontId="75" fillId="37" borderId="81" xfId="0" applyFont="1" applyFill="1" applyBorder="1" applyAlignment="1">
      <alignment horizontal="center"/>
    </xf>
    <xf numFmtId="0" fontId="75" fillId="37" borderId="85" xfId="0" applyFont="1" applyFill="1" applyBorder="1" applyAlignment="1">
      <alignment horizontal="center"/>
    </xf>
    <xf numFmtId="0" fontId="59" fillId="33" borderId="0" xfId="0" applyFont="1" applyFill="1" applyAlignment="1">
      <alignment horizontal="center" vertical="center"/>
    </xf>
    <xf numFmtId="0" fontId="82" fillId="33" borderId="0" xfId="0" applyFont="1" applyFill="1" applyAlignment="1">
      <alignment horizontal="center" vertical="center"/>
    </xf>
    <xf numFmtId="0" fontId="58" fillId="34" borderId="28" xfId="0" applyFont="1" applyFill="1" applyBorder="1" applyAlignment="1">
      <alignment horizontal="left" vertical="center" indent="1"/>
    </xf>
    <xf numFmtId="0" fontId="58" fillId="34" borderId="86" xfId="0" applyFont="1" applyFill="1" applyBorder="1" applyAlignment="1">
      <alignment horizontal="left" vertical="center" indent="1"/>
    </xf>
    <xf numFmtId="0" fontId="58" fillId="37" borderId="86" xfId="0" applyFont="1" applyFill="1" applyBorder="1" applyAlignment="1">
      <alignment horizontal="left" vertical="center" indent="1"/>
    </xf>
    <xf numFmtId="0" fontId="58" fillId="34" borderId="87" xfId="0" applyFont="1" applyFill="1" applyBorder="1" applyAlignment="1">
      <alignment horizontal="left" vertical="center" wrapText="1" indent="1"/>
    </xf>
    <xf numFmtId="0" fontId="58" fillId="34" borderId="29" xfId="0" applyFont="1" applyFill="1" applyBorder="1" applyAlignment="1">
      <alignment horizontal="left" vertical="center" indent="1"/>
    </xf>
    <xf numFmtId="0" fontId="58" fillId="34" borderId="88" xfId="0" applyFont="1" applyFill="1" applyBorder="1" applyAlignment="1">
      <alignment horizontal="left" vertical="center" indent="1"/>
    </xf>
    <xf numFmtId="0" fontId="58" fillId="37" borderId="88" xfId="0" applyFont="1" applyFill="1" applyBorder="1" applyAlignment="1">
      <alignment horizontal="left" vertical="center" wrapText="1" indent="1"/>
    </xf>
    <xf numFmtId="0" fontId="58" fillId="34" borderId="89" xfId="0" applyFont="1" applyFill="1" applyBorder="1" applyAlignment="1">
      <alignment horizontal="left" vertical="center" wrapText="1" indent="1"/>
    </xf>
    <xf numFmtId="0" fontId="58" fillId="34" borderId="29" xfId="0" applyFont="1" applyFill="1" applyBorder="1" applyAlignment="1">
      <alignment horizontal="left" vertical="center" wrapText="1" indent="1"/>
    </xf>
    <xf numFmtId="0" fontId="58" fillId="37" borderId="88" xfId="0" applyFont="1" applyFill="1" applyBorder="1" applyAlignment="1">
      <alignment horizontal="left" vertical="center" indent="1"/>
    </xf>
    <xf numFmtId="0" fontId="58" fillId="34" borderId="88" xfId="0" applyFont="1" applyFill="1" applyBorder="1" applyAlignment="1">
      <alignment horizontal="left" vertical="center" wrapText="1" indent="1"/>
    </xf>
    <xf numFmtId="0" fontId="58" fillId="37" borderId="88" xfId="0" applyNumberFormat="1" applyFont="1" applyFill="1" applyBorder="1" applyAlignment="1">
      <alignment horizontal="left" vertical="center" indent="1"/>
    </xf>
    <xf numFmtId="14" fontId="58" fillId="37" borderId="88" xfId="0" applyNumberFormat="1" applyFont="1" applyFill="1" applyBorder="1" applyAlignment="1">
      <alignment horizontal="left" vertical="center" indent="1"/>
    </xf>
    <xf numFmtId="0" fontId="58" fillId="34" borderId="89" xfId="0" applyFont="1" applyFill="1" applyBorder="1" applyAlignment="1">
      <alignment horizontal="left" vertical="center" indent="1"/>
    </xf>
    <xf numFmtId="1" fontId="75" fillId="0" borderId="0" xfId="0" applyNumberFormat="1" applyFont="1" applyAlignment="1">
      <alignment horizontal="center" vertical="center"/>
    </xf>
    <xf numFmtId="1" fontId="86" fillId="0" borderId="0" xfId="0" applyNumberFormat="1" applyFont="1" applyAlignment="1">
      <alignment horizontal="center" vertical="center"/>
    </xf>
    <xf numFmtId="1" fontId="83" fillId="0" borderId="0" xfId="0" applyNumberFormat="1" applyFont="1" applyAlignment="1">
      <alignment horizontal="center" vertical="center"/>
    </xf>
    <xf numFmtId="164" fontId="58" fillId="0" borderId="0" xfId="48" applyNumberFormat="1" applyFont="1" applyAlignment="1">
      <alignment horizontal="center" vertical="center"/>
    </xf>
    <xf numFmtId="164" fontId="83" fillId="0" borderId="0" xfId="48" applyNumberFormat="1" applyFont="1" applyAlignment="1">
      <alignment horizontal="center" vertical="center"/>
    </xf>
    <xf numFmtId="164" fontId="58" fillId="0" borderId="0" xfId="0" applyNumberFormat="1" applyFont="1" applyAlignment="1">
      <alignment horizontal="center" vertical="center"/>
    </xf>
    <xf numFmtId="164" fontId="83" fillId="0" borderId="0" xfId="0" applyNumberFormat="1" applyFont="1" applyAlignment="1">
      <alignment horizontal="center" vertical="center"/>
    </xf>
    <xf numFmtId="0" fontId="58" fillId="34" borderId="30" xfId="0" applyFont="1" applyFill="1" applyBorder="1" applyAlignment="1">
      <alignment horizontal="left" vertical="center" wrapText="1" indent="1"/>
    </xf>
    <xf numFmtId="0" fontId="58" fillId="34" borderId="90" xfId="0" applyFont="1" applyFill="1" applyBorder="1" applyAlignment="1">
      <alignment horizontal="left" vertical="center" wrapText="1" indent="1"/>
    </xf>
    <xf numFmtId="0" fontId="58" fillId="34" borderId="91" xfId="0" applyFont="1" applyFill="1" applyBorder="1" applyAlignment="1">
      <alignment horizontal="left" vertical="center" wrapText="1" indent="1"/>
    </xf>
    <xf numFmtId="0" fontId="58" fillId="34" borderId="64" xfId="0" applyFont="1" applyFill="1" applyBorder="1" applyAlignment="1">
      <alignment/>
    </xf>
    <xf numFmtId="0" fontId="58" fillId="34" borderId="81" xfId="0" applyFont="1" applyFill="1" applyBorder="1" applyAlignment="1">
      <alignment/>
    </xf>
    <xf numFmtId="0" fontId="58" fillId="34" borderId="27" xfId="0" applyFont="1" applyFill="1" applyBorder="1" applyAlignment="1">
      <alignment/>
    </xf>
    <xf numFmtId="0" fontId="83" fillId="0" borderId="0" xfId="0" applyFont="1" applyAlignment="1">
      <alignment/>
    </xf>
    <xf numFmtId="0" fontId="58" fillId="34" borderId="92" xfId="0" applyFont="1" applyFill="1" applyBorder="1" applyAlignment="1">
      <alignment horizontal="left" vertical="center" wrapText="1" indent="1"/>
    </xf>
    <xf numFmtId="0" fontId="58" fillId="34" borderId="93" xfId="0" applyFont="1" applyFill="1" applyBorder="1" applyAlignment="1">
      <alignment horizontal="left" vertical="center" indent="1"/>
    </xf>
    <xf numFmtId="0" fontId="58" fillId="34" borderId="94" xfId="0" applyFont="1" applyFill="1" applyBorder="1" applyAlignment="1">
      <alignment horizontal="left" vertical="center" wrapText="1" indent="1"/>
    </xf>
    <xf numFmtId="0" fontId="58" fillId="37" borderId="88" xfId="0" applyFont="1" applyFill="1" applyBorder="1" applyAlignment="1" applyProtection="1">
      <alignment horizontal="left" vertical="center" wrapText="1" indent="1"/>
      <protection locked="0"/>
    </xf>
    <xf numFmtId="1" fontId="58" fillId="37" borderId="88" xfId="0" applyNumberFormat="1" applyFont="1" applyFill="1" applyBorder="1" applyAlignment="1">
      <alignment horizontal="left" vertical="center" indent="1"/>
    </xf>
    <xf numFmtId="166" fontId="58" fillId="37" borderId="93" xfId="62" applyNumberFormat="1" applyFont="1" applyFill="1" applyBorder="1" applyAlignment="1">
      <alignment horizontal="left" vertical="center" indent="1"/>
    </xf>
    <xf numFmtId="0" fontId="87" fillId="34" borderId="60" xfId="0" applyFont="1" applyFill="1" applyBorder="1" applyAlignment="1">
      <alignment/>
    </xf>
    <xf numFmtId="164" fontId="58" fillId="37" borderId="88" xfId="0" applyNumberFormat="1" applyFont="1" applyFill="1" applyBorder="1" applyAlignment="1">
      <alignment horizontal="left" vertical="center" indent="1"/>
    </xf>
    <xf numFmtId="164" fontId="58" fillId="37" borderId="93" xfId="0" applyNumberFormat="1" applyFont="1" applyFill="1" applyBorder="1" applyAlignment="1">
      <alignment horizontal="left" vertical="center" indent="1"/>
    </xf>
    <xf numFmtId="7" fontId="58" fillId="34" borderId="90" xfId="0" applyNumberFormat="1" applyFont="1" applyFill="1" applyBorder="1" applyAlignment="1">
      <alignment horizontal="left" vertical="center" indent="1"/>
    </xf>
    <xf numFmtId="4" fontId="58" fillId="34" borderId="93" xfId="0" applyNumberFormat="1" applyFont="1" applyFill="1" applyBorder="1" applyAlignment="1">
      <alignment horizontal="left" vertical="center" indent="1"/>
    </xf>
    <xf numFmtId="0" fontId="3" fillId="33" borderId="0" xfId="0" applyNumberFormat="1" applyFont="1" applyFill="1" applyAlignment="1">
      <alignment horizontal="center" vertical="center"/>
    </xf>
    <xf numFmtId="0" fontId="58" fillId="34" borderId="69" xfId="0" applyFont="1" applyFill="1" applyBorder="1" applyAlignment="1">
      <alignment horizontal="left" vertical="center" indent="1"/>
    </xf>
    <xf numFmtId="0" fontId="58" fillId="34" borderId="69" xfId="0" applyFont="1" applyFill="1" applyBorder="1" applyAlignment="1">
      <alignment horizontal="left" vertical="center" wrapText="1" indent="1"/>
    </xf>
    <xf numFmtId="0" fontId="58" fillId="34" borderId="0" xfId="0" applyFont="1" applyFill="1" applyBorder="1" applyAlignment="1" quotePrefix="1">
      <alignment horizontal="left" wrapText="1"/>
    </xf>
    <xf numFmtId="49" fontId="7" fillId="34" borderId="0" xfId="0" applyNumberFormat="1" applyFont="1" applyFill="1" applyBorder="1" applyAlignment="1" applyProtection="1">
      <alignment horizontal="left" vertical="center" wrapText="1"/>
      <protection/>
    </xf>
    <xf numFmtId="49" fontId="19" fillId="34" borderId="0" xfId="0" applyNumberFormat="1" applyFont="1" applyFill="1" applyBorder="1" applyAlignment="1" applyProtection="1">
      <alignment horizontal="left" vertical="center" wrapText="1"/>
      <protection/>
    </xf>
    <xf numFmtId="49" fontId="82" fillId="38" borderId="0" xfId="0" applyNumberFormat="1" applyFont="1" applyFill="1" applyBorder="1" applyAlignment="1" applyProtection="1">
      <alignment horizontal="left" vertical="center"/>
      <protection/>
    </xf>
    <xf numFmtId="0" fontId="76" fillId="38" borderId="0" xfId="0" applyFont="1" applyFill="1" applyBorder="1" applyAlignment="1" applyProtection="1">
      <alignment horizontal="left" vertical="center"/>
      <protection/>
    </xf>
    <xf numFmtId="49" fontId="58" fillId="34" borderId="0" xfId="0" applyNumberFormat="1" applyFont="1" applyFill="1" applyBorder="1" applyAlignment="1">
      <alignment horizontal="left" wrapText="1"/>
    </xf>
    <xf numFmtId="49" fontId="58" fillId="34" borderId="0" xfId="0" applyNumberFormat="1" applyFont="1" applyFill="1" applyBorder="1" applyAlignment="1" quotePrefix="1">
      <alignment horizontal="left" wrapText="1"/>
    </xf>
    <xf numFmtId="0" fontId="58" fillId="34" borderId="0" xfId="0" applyFont="1" applyFill="1" applyBorder="1" applyAlignment="1">
      <alignment horizontal="left" wrapText="1"/>
    </xf>
    <xf numFmtId="0" fontId="7" fillId="34" borderId="0" xfId="0" applyFont="1" applyFill="1" applyBorder="1" applyAlignment="1" applyProtection="1">
      <alignment horizontal="left" vertical="center" wrapText="1"/>
      <protection/>
    </xf>
    <xf numFmtId="49" fontId="58" fillId="34" borderId="0" xfId="0" applyNumberFormat="1" applyFont="1" applyFill="1" applyAlignment="1">
      <alignment horizontal="left" wrapText="1"/>
    </xf>
    <xf numFmtId="49" fontId="7" fillId="34" borderId="0" xfId="0" applyNumberFormat="1" applyFont="1" applyFill="1" applyBorder="1" applyAlignment="1" applyProtection="1">
      <alignment horizontal="left" vertical="center" wrapText="1" indent="2"/>
      <protection/>
    </xf>
    <xf numFmtId="0" fontId="58" fillId="34" borderId="0" xfId="0" applyFont="1" applyFill="1" applyBorder="1" applyAlignment="1">
      <alignment horizontal="left" vertical="center" wrapText="1"/>
    </xf>
    <xf numFmtId="0" fontId="80" fillId="38" borderId="33" xfId="0" applyFont="1" applyFill="1" applyBorder="1" applyAlignment="1" applyProtection="1">
      <alignment horizontal="center" vertical="center" wrapText="1"/>
      <protection/>
    </xf>
    <xf numFmtId="0" fontId="80" fillId="38" borderId="81" xfId="0" applyFont="1" applyFill="1" applyBorder="1" applyAlignment="1" applyProtection="1">
      <alignment horizontal="center" vertical="center" wrapText="1"/>
      <protection/>
    </xf>
    <xf numFmtId="0" fontId="80" fillId="38" borderId="85" xfId="0" applyFont="1" applyFill="1" applyBorder="1" applyAlignment="1" applyProtection="1">
      <alignment horizontal="center" vertical="center" wrapText="1"/>
      <protection/>
    </xf>
    <xf numFmtId="0" fontId="80" fillId="38" borderId="60" xfId="0" applyFont="1" applyFill="1" applyBorder="1" applyAlignment="1">
      <alignment horizontal="center" vertical="center"/>
    </xf>
    <xf numFmtId="0" fontId="80" fillId="38" borderId="0" xfId="0" applyFont="1" applyFill="1" applyBorder="1" applyAlignment="1">
      <alignment horizontal="center" vertical="center"/>
    </xf>
    <xf numFmtId="0" fontId="80" fillId="38" borderId="0" xfId="0" applyFont="1" applyFill="1" applyBorder="1" applyAlignment="1">
      <alignment horizontal="center" vertical="center" wrapText="1"/>
    </xf>
    <xf numFmtId="0" fontId="7" fillId="30" borderId="53" xfId="0" applyFont="1" applyFill="1" applyBorder="1" applyAlignment="1" applyProtection="1">
      <alignment horizontal="left" vertical="center"/>
      <protection locked="0"/>
    </xf>
    <xf numFmtId="0" fontId="7" fillId="30" borderId="88" xfId="0" applyFont="1" applyFill="1" applyBorder="1" applyAlignment="1" applyProtection="1">
      <alignment horizontal="left" vertical="center"/>
      <protection locked="0"/>
    </xf>
    <xf numFmtId="0" fontId="7" fillId="30" borderId="82" xfId="0" applyFont="1" applyFill="1" applyBorder="1" applyAlignment="1" applyProtection="1">
      <alignment horizontal="left" vertical="center"/>
      <protection locked="0"/>
    </xf>
    <xf numFmtId="0" fontId="80" fillId="38" borderId="0" xfId="0" applyFont="1" applyFill="1" applyBorder="1" applyAlignment="1" applyProtection="1">
      <alignment horizontal="center" vertical="center"/>
      <protection/>
    </xf>
    <xf numFmtId="0" fontId="14" fillId="34" borderId="37" xfId="54" applyFont="1" applyFill="1" applyBorder="1" applyAlignment="1" applyProtection="1">
      <alignment horizontal="left" vertical="center" indent="1"/>
      <protection/>
    </xf>
    <xf numFmtId="0" fontId="7" fillId="34" borderId="53" xfId="54" applyFont="1" applyFill="1" applyBorder="1" applyAlignment="1" applyProtection="1">
      <alignment horizontal="left" vertical="center"/>
      <protection/>
    </xf>
    <xf numFmtId="0" fontId="7" fillId="34" borderId="88" xfId="54" applyFont="1" applyFill="1" applyBorder="1" applyAlignment="1" applyProtection="1">
      <alignment horizontal="left" vertical="center"/>
      <protection/>
    </xf>
    <xf numFmtId="0" fontId="7" fillId="34" borderId="82" xfId="54" applyFont="1" applyFill="1" applyBorder="1" applyAlignment="1" applyProtection="1">
      <alignment horizontal="left" vertical="center"/>
      <protection/>
    </xf>
    <xf numFmtId="0" fontId="7" fillId="34" borderId="53" xfId="54" applyNumberFormat="1" applyFont="1" applyFill="1" applyBorder="1" applyAlignment="1" applyProtection="1">
      <alignment horizontal="left" vertical="center"/>
      <protection/>
    </xf>
    <xf numFmtId="0" fontId="7" fillId="34" borderId="88" xfId="54" applyNumberFormat="1" applyFont="1" applyFill="1" applyBorder="1" applyAlignment="1" applyProtection="1">
      <alignment horizontal="left" vertical="center"/>
      <protection/>
    </xf>
    <xf numFmtId="0" fontId="7" fillId="34" borderId="82" xfId="54" applyNumberFormat="1" applyFont="1" applyFill="1" applyBorder="1" applyAlignment="1" applyProtection="1">
      <alignment horizontal="left" vertical="center"/>
      <protection/>
    </xf>
    <xf numFmtId="0" fontId="80" fillId="38" borderId="0" xfId="54" applyFont="1" applyFill="1" applyBorder="1" applyAlignment="1">
      <alignment horizontal="center" vertical="center" wrapText="1"/>
      <protection/>
    </xf>
    <xf numFmtId="165" fontId="8" fillId="34" borderId="59" xfId="48" applyNumberFormat="1" applyFont="1" applyFill="1" applyBorder="1" applyAlignment="1">
      <alignment horizontal="center" vertical="center" wrapText="1"/>
    </xf>
    <xf numFmtId="165" fontId="8" fillId="34" borderId="60" xfId="48" applyNumberFormat="1" applyFont="1" applyFill="1" applyBorder="1" applyAlignment="1">
      <alignment horizontal="center" vertical="center" wrapText="1"/>
    </xf>
    <xf numFmtId="165" fontId="8" fillId="34" borderId="64" xfId="48" applyNumberFormat="1" applyFont="1" applyFill="1" applyBorder="1" applyAlignment="1">
      <alignment horizontal="center" vertical="center" wrapText="1"/>
    </xf>
    <xf numFmtId="165" fontId="8" fillId="34" borderId="11" xfId="48" applyNumberFormat="1" applyFont="1" applyFill="1" applyBorder="1" applyAlignment="1">
      <alignment horizontal="center"/>
    </xf>
    <xf numFmtId="165" fontId="8" fillId="34" borderId="37" xfId="48" applyNumberFormat="1" applyFont="1" applyFill="1" applyBorder="1" applyAlignment="1">
      <alignment horizontal="center" vertical="center" wrapText="1"/>
    </xf>
    <xf numFmtId="165" fontId="8" fillId="34" borderId="38" xfId="48" applyNumberFormat="1" applyFont="1" applyFill="1" applyBorder="1" applyAlignment="1">
      <alignment horizontal="center" vertical="center" wrapText="1"/>
    </xf>
    <xf numFmtId="9" fontId="8" fillId="34" borderId="45" xfId="62" applyFont="1" applyFill="1" applyBorder="1" applyAlignment="1">
      <alignment horizontal="center" vertical="center" wrapText="1"/>
    </xf>
    <xf numFmtId="9" fontId="8" fillId="34" borderId="46" xfId="62" applyFont="1" applyFill="1" applyBorder="1" applyAlignment="1">
      <alignment horizontal="center" vertical="center" wrapText="1"/>
    </xf>
    <xf numFmtId="0" fontId="8" fillId="34" borderId="11" xfId="54" applyFont="1" applyFill="1" applyBorder="1" applyAlignment="1">
      <alignment horizontal="center" vertical="center"/>
      <protection/>
    </xf>
    <xf numFmtId="0" fontId="8" fillId="34" borderId="12" xfId="54" applyFont="1" applyFill="1" applyBorder="1" applyAlignment="1">
      <alignment horizontal="center" vertical="center"/>
      <protection/>
    </xf>
    <xf numFmtId="0" fontId="11" fillId="34" borderId="68" xfId="59" applyFont="1" applyFill="1" applyBorder="1" applyAlignment="1">
      <alignment horizontal="left" vertical="center" wrapText="1"/>
      <protection/>
    </xf>
    <xf numFmtId="165" fontId="8" fillId="34" borderId="11" xfId="48" applyNumberFormat="1" applyFont="1" applyFill="1" applyBorder="1" applyAlignment="1">
      <alignment horizontal="center" vertical="center"/>
    </xf>
    <xf numFmtId="0" fontId="14" fillId="34" borderId="53" xfId="54" applyFont="1" applyFill="1" applyBorder="1" applyAlignment="1" applyProtection="1">
      <alignment horizontal="left" vertical="center" indent="1"/>
      <protection/>
    </xf>
    <xf numFmtId="0" fontId="14" fillId="34" borderId="82" xfId="54" applyFont="1" applyFill="1" applyBorder="1" applyAlignment="1" applyProtection="1">
      <alignment horizontal="left" vertical="center" indent="1"/>
      <protection/>
    </xf>
    <xf numFmtId="0" fontId="7" fillId="34" borderId="53" xfId="54" applyFont="1" applyFill="1" applyBorder="1" applyAlignment="1" applyProtection="1">
      <alignment horizontal="center" vertical="center"/>
      <protection/>
    </xf>
    <xf numFmtId="0" fontId="7" fillId="34" borderId="88" xfId="54" applyFont="1" applyFill="1" applyBorder="1" applyAlignment="1" applyProtection="1">
      <alignment horizontal="center" vertical="center"/>
      <protection/>
    </xf>
    <xf numFmtId="0" fontId="7" fillId="34" borderId="82" xfId="54" applyFont="1" applyFill="1" applyBorder="1" applyAlignment="1" applyProtection="1">
      <alignment horizontal="center" vertical="center"/>
      <protection/>
    </xf>
    <xf numFmtId="0" fontId="7" fillId="34" borderId="53" xfId="54" applyNumberFormat="1" applyFont="1" applyFill="1" applyBorder="1" applyAlignment="1" applyProtection="1">
      <alignment horizontal="center" vertical="center"/>
      <protection/>
    </xf>
    <xf numFmtId="0" fontId="7" fillId="34" borderId="88" xfId="54" applyNumberFormat="1" applyFont="1" applyFill="1" applyBorder="1" applyAlignment="1" applyProtection="1">
      <alignment horizontal="center" vertical="center"/>
      <protection/>
    </xf>
    <xf numFmtId="0" fontId="7" fillId="34" borderId="82" xfId="54" applyNumberFormat="1" applyFont="1" applyFill="1" applyBorder="1" applyAlignment="1" applyProtection="1">
      <alignment horizontal="center" vertical="center"/>
      <protection/>
    </xf>
    <xf numFmtId="0" fontId="77" fillId="34" borderId="10" xfId="0" applyFont="1" applyFill="1" applyBorder="1" applyAlignment="1" applyProtection="1">
      <alignment horizontal="center" vertical="center" wrapText="1"/>
      <protection/>
    </xf>
    <xf numFmtId="0" fontId="77" fillId="34" borderId="31" xfId="0" applyFont="1" applyFill="1" applyBorder="1" applyAlignment="1" applyProtection="1">
      <alignment horizontal="center" vertical="center" wrapText="1"/>
      <protection/>
    </xf>
    <xf numFmtId="0" fontId="77" fillId="34" borderId="34" xfId="0" applyFont="1" applyFill="1" applyBorder="1" applyAlignment="1" applyProtection="1">
      <alignment horizontal="center" vertical="center" wrapText="1"/>
      <protection/>
    </xf>
    <xf numFmtId="0" fontId="77" fillId="34" borderId="51" xfId="0" applyFont="1" applyFill="1" applyBorder="1" applyAlignment="1" applyProtection="1">
      <alignment horizontal="center" vertical="center" wrapText="1"/>
      <protection/>
    </xf>
    <xf numFmtId="0" fontId="77" fillId="34" borderId="86" xfId="0" applyFont="1" applyFill="1" applyBorder="1" applyAlignment="1" applyProtection="1">
      <alignment horizontal="center" vertical="center" wrapText="1"/>
      <protection/>
    </xf>
    <xf numFmtId="0" fontId="77" fillId="34" borderId="84" xfId="0" applyFont="1" applyFill="1" applyBorder="1" applyAlignment="1" applyProtection="1">
      <alignment horizontal="center" vertical="center" wrapText="1"/>
      <protection/>
    </xf>
    <xf numFmtId="0" fontId="77" fillId="34" borderId="12" xfId="0" applyFont="1" applyFill="1" applyBorder="1" applyAlignment="1" applyProtection="1">
      <alignment horizontal="center" vertical="center" wrapText="1"/>
      <protection/>
    </xf>
    <xf numFmtId="0" fontId="77" fillId="34" borderId="46" xfId="0" applyFont="1" applyFill="1" applyBorder="1" applyAlignment="1" applyProtection="1">
      <alignment horizontal="center" vertical="center" wrapText="1"/>
      <protection/>
    </xf>
    <xf numFmtId="0" fontId="80" fillId="38" borderId="0" xfId="65" applyFont="1" applyFill="1" applyBorder="1" applyAlignment="1">
      <alignment horizontal="center" vertical="center"/>
      <protection/>
    </xf>
    <xf numFmtId="0" fontId="7" fillId="0" borderId="7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0"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8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1" xfId="65" applyFont="1" applyBorder="1" applyAlignment="1">
      <alignment horizontal="center" vertical="center" wrapText="1"/>
      <protection/>
    </xf>
    <xf numFmtId="0" fontId="7" fillId="0" borderId="86" xfId="65" applyFont="1" applyBorder="1" applyAlignment="1">
      <alignment horizontal="center" vertical="center" wrapText="1"/>
      <protection/>
    </xf>
    <xf numFmtId="0" fontId="7" fillId="0" borderId="84" xfId="65" applyFont="1" applyBorder="1" applyAlignment="1">
      <alignment horizontal="center" vertical="center" wrapText="1"/>
      <protection/>
    </xf>
    <xf numFmtId="0" fontId="7" fillId="0" borderId="9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82" xfId="0" applyFont="1" applyBorder="1" applyAlignment="1">
      <alignment horizontal="center" vertical="center" wrapText="1"/>
    </xf>
    <xf numFmtId="165" fontId="8" fillId="34" borderId="45" xfId="48" applyNumberFormat="1" applyFont="1" applyFill="1" applyBorder="1" applyAlignment="1">
      <alignment horizontal="center" vertical="center"/>
    </xf>
    <xf numFmtId="165" fontId="8" fillId="34" borderId="46" xfId="48" applyNumberFormat="1" applyFont="1" applyFill="1" applyBorder="1" applyAlignment="1">
      <alignment horizontal="center" vertical="center"/>
    </xf>
    <xf numFmtId="165" fontId="8" fillId="34" borderId="37" xfId="48" applyNumberFormat="1" applyFont="1" applyFill="1" applyBorder="1" applyAlignment="1">
      <alignment horizontal="center" vertical="center"/>
    </xf>
    <xf numFmtId="0" fontId="7" fillId="34" borderId="60" xfId="0" applyFont="1" applyFill="1" applyBorder="1" applyAlignment="1" applyProtection="1">
      <alignment horizontal="left" wrapText="1"/>
      <protection/>
    </xf>
    <xf numFmtId="0" fontId="7" fillId="34" borderId="0" xfId="0" applyFont="1" applyFill="1" applyBorder="1" applyAlignment="1" applyProtection="1">
      <alignment horizontal="left" wrapText="1"/>
      <protection/>
    </xf>
    <xf numFmtId="0" fontId="7" fillId="34" borderId="25" xfId="0" applyFont="1" applyFill="1" applyBorder="1" applyAlignment="1" applyProtection="1">
      <alignment horizontal="left" wrapText="1"/>
      <protection/>
    </xf>
    <xf numFmtId="165" fontId="8" fillId="34" borderId="12" xfId="48" applyNumberFormat="1" applyFont="1" applyFill="1" applyBorder="1" applyAlignment="1">
      <alignment horizontal="center" vertical="center"/>
    </xf>
    <xf numFmtId="165" fontId="8" fillId="34" borderId="10" xfId="48" applyNumberFormat="1" applyFont="1" applyFill="1" applyBorder="1" applyAlignment="1">
      <alignment horizontal="center" vertical="center" wrapText="1"/>
    </xf>
    <xf numFmtId="165" fontId="8" fillId="34" borderId="12" xfId="48" applyNumberFormat="1" applyFont="1" applyFill="1" applyBorder="1" applyAlignment="1">
      <alignment horizontal="center" vertical="center" wrapText="1"/>
    </xf>
    <xf numFmtId="165" fontId="8" fillId="34" borderId="31" xfId="48" applyNumberFormat="1" applyFont="1" applyFill="1" applyBorder="1" applyAlignment="1">
      <alignment horizontal="center" vertical="center" wrapText="1"/>
    </xf>
    <xf numFmtId="165" fontId="8" fillId="34" borderId="45" xfId="48" applyNumberFormat="1" applyFont="1" applyFill="1" applyBorder="1" applyAlignment="1">
      <alignment horizontal="center" vertical="center" wrapText="1"/>
    </xf>
    <xf numFmtId="165" fontId="8" fillId="34" borderId="34" xfId="48" applyNumberFormat="1" applyFont="1" applyFill="1" applyBorder="1" applyAlignment="1">
      <alignment horizontal="center" vertical="center" wrapText="1"/>
    </xf>
    <xf numFmtId="165" fontId="8" fillId="34" borderId="46" xfId="48" applyNumberFormat="1" applyFont="1" applyFill="1" applyBorder="1" applyAlignment="1">
      <alignment horizontal="center" vertical="center" wrapText="1"/>
    </xf>
    <xf numFmtId="165" fontId="80" fillId="38" borderId="0" xfId="48" applyNumberFormat="1" applyFont="1" applyFill="1" applyBorder="1" applyAlignment="1">
      <alignment horizontal="center" vertical="center"/>
    </xf>
    <xf numFmtId="165" fontId="8" fillId="34" borderId="11" xfId="48" applyNumberFormat="1" applyFont="1" applyFill="1" applyBorder="1" applyAlignment="1">
      <alignment horizontal="center" vertical="center" wrapText="1"/>
    </xf>
    <xf numFmtId="0" fontId="7" fillId="34" borderId="64" xfId="0" applyFont="1" applyFill="1" applyBorder="1" applyAlignment="1" applyProtection="1">
      <alignment horizontal="left" wrapText="1"/>
      <protection/>
    </xf>
    <xf numFmtId="0" fontId="7" fillId="34" borderId="26" xfId="0" applyFont="1" applyFill="1" applyBorder="1" applyAlignment="1" applyProtection="1">
      <alignment horizontal="left" wrapText="1"/>
      <protection/>
    </xf>
    <xf numFmtId="0" fontId="7" fillId="34" borderId="27" xfId="0" applyFont="1" applyFill="1" applyBorder="1" applyAlignment="1" applyProtection="1">
      <alignment horizontal="left" wrapText="1"/>
      <protection/>
    </xf>
    <xf numFmtId="165" fontId="8" fillId="37" borderId="33" xfId="48" applyNumberFormat="1" applyFont="1" applyFill="1" applyBorder="1" applyAlignment="1">
      <alignment horizontal="left"/>
    </xf>
    <xf numFmtId="165" fontId="8" fillId="37" borderId="85" xfId="48" applyNumberFormat="1" applyFont="1" applyFill="1" applyBorder="1" applyAlignment="1">
      <alignment horizontal="left"/>
    </xf>
    <xf numFmtId="165" fontId="8" fillId="34" borderId="84" xfId="48" applyNumberFormat="1" applyFont="1" applyFill="1" applyBorder="1" applyAlignment="1">
      <alignment horizontal="center" vertical="center" wrapText="1"/>
    </xf>
    <xf numFmtId="165" fontId="8" fillId="34" borderId="82" xfId="48" applyNumberFormat="1" applyFont="1" applyFill="1" applyBorder="1" applyAlignment="1">
      <alignment horizontal="center" vertical="center" wrapText="1"/>
    </xf>
    <xf numFmtId="165" fontId="8" fillId="34" borderId="83" xfId="48" applyNumberFormat="1" applyFont="1" applyFill="1" applyBorder="1" applyAlignment="1">
      <alignment horizontal="center" vertical="center" wrapText="1"/>
    </xf>
    <xf numFmtId="0" fontId="7" fillId="30" borderId="77" xfId="48" applyNumberFormat="1" applyFont="1" applyFill="1" applyBorder="1" applyAlignment="1" applyProtection="1">
      <alignment/>
      <protection locked="0"/>
    </xf>
    <xf numFmtId="0" fontId="7" fillId="30" borderId="78" xfId="48" applyNumberFormat="1" applyFont="1" applyFill="1" applyBorder="1" applyAlignment="1" applyProtection="1">
      <alignment/>
      <protection locked="0"/>
    </xf>
    <xf numFmtId="0" fontId="7" fillId="30" borderId="22" xfId="48" applyNumberFormat="1" applyFont="1" applyFill="1" applyBorder="1" applyAlignment="1" applyProtection="1">
      <alignment/>
      <protection locked="0"/>
    </xf>
    <xf numFmtId="0" fontId="7" fillId="30" borderId="24" xfId="48" applyNumberFormat="1" applyFont="1" applyFill="1" applyBorder="1" applyAlignment="1" applyProtection="1">
      <alignment/>
      <protection locked="0"/>
    </xf>
    <xf numFmtId="0" fontId="16" fillId="30" borderId="15" xfId="48" applyNumberFormat="1" applyFont="1" applyFill="1" applyBorder="1" applyAlignment="1" applyProtection="1">
      <alignment horizontal="left"/>
      <protection locked="0"/>
    </xf>
    <xf numFmtId="0" fontId="16" fillId="30" borderId="13" xfId="48" applyNumberFormat="1" applyFont="1" applyFill="1" applyBorder="1" applyAlignment="1" applyProtection="1">
      <alignment horizontal="left"/>
      <protection locked="0"/>
    </xf>
    <xf numFmtId="0" fontId="16" fillId="34" borderId="49" xfId="0" applyFont="1" applyFill="1" applyBorder="1" applyAlignment="1">
      <alignment horizontal="left" wrapText="1"/>
    </xf>
    <xf numFmtId="0" fontId="16" fillId="34" borderId="40" xfId="0" applyFont="1" applyFill="1" applyBorder="1" applyAlignment="1">
      <alignment horizontal="left" wrapText="1"/>
    </xf>
    <xf numFmtId="0" fontId="16" fillId="30" borderId="77" xfId="48" applyNumberFormat="1" applyFont="1" applyFill="1" applyBorder="1" applyAlignment="1" applyProtection="1">
      <alignment horizontal="left"/>
      <protection locked="0"/>
    </xf>
    <xf numFmtId="0" fontId="16" fillId="30" borderId="80" xfId="48" applyNumberFormat="1" applyFont="1" applyFill="1" applyBorder="1" applyAlignment="1" applyProtection="1">
      <alignment horizontal="left"/>
      <protection locked="0"/>
    </xf>
    <xf numFmtId="0" fontId="16" fillId="34" borderId="33" xfId="0" applyFont="1" applyFill="1" applyBorder="1" applyAlignment="1">
      <alignment horizontal="left" wrapText="1"/>
    </xf>
    <xf numFmtId="0" fontId="16" fillId="34" borderId="71" xfId="0" applyFont="1" applyFill="1" applyBorder="1" applyAlignment="1">
      <alignment horizontal="left" wrapText="1"/>
    </xf>
    <xf numFmtId="0" fontId="8" fillId="34" borderId="54" xfId="0" applyFont="1" applyFill="1" applyBorder="1" applyAlignment="1">
      <alignment horizontal="left" vertical="center" wrapText="1"/>
    </xf>
    <xf numFmtId="0" fontId="8" fillId="34" borderId="66" xfId="0" applyFont="1" applyFill="1" applyBorder="1" applyAlignment="1">
      <alignment horizontal="left" vertical="center" wrapText="1"/>
    </xf>
    <xf numFmtId="0" fontId="8" fillId="34" borderId="98" xfId="0" applyFont="1" applyFill="1" applyBorder="1" applyAlignment="1">
      <alignment horizontal="left" vertical="center" wrapText="1"/>
    </xf>
    <xf numFmtId="0" fontId="8" fillId="34" borderId="99" xfId="0" applyFont="1" applyFill="1" applyBorder="1" applyAlignment="1">
      <alignment horizontal="left" vertical="center" wrapText="1"/>
    </xf>
    <xf numFmtId="165" fontId="8" fillId="34" borderId="67" xfId="48" applyNumberFormat="1" applyFont="1" applyFill="1" applyBorder="1" applyAlignment="1">
      <alignment horizontal="center" vertical="center" wrapText="1"/>
    </xf>
    <xf numFmtId="165" fontId="8" fillId="34" borderId="66" xfId="48" applyNumberFormat="1" applyFont="1" applyFill="1" applyBorder="1" applyAlignment="1">
      <alignment horizontal="center" vertical="center" wrapText="1"/>
    </xf>
    <xf numFmtId="0" fontId="8" fillId="34" borderId="67"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91" xfId="0" applyFont="1" applyFill="1" applyBorder="1" applyAlignment="1">
      <alignment horizontal="center" vertical="center" wrapText="1"/>
    </xf>
    <xf numFmtId="0" fontId="8" fillId="34" borderId="67" xfId="0" applyFont="1" applyFill="1" applyBorder="1" applyAlignment="1">
      <alignment horizontal="left" vertical="center" wrapText="1"/>
    </xf>
    <xf numFmtId="0" fontId="7" fillId="34" borderId="0" xfId="0" applyFont="1" applyFill="1" applyBorder="1" applyAlignment="1">
      <alignment horizontal="center" vertical="center" wrapText="1"/>
    </xf>
    <xf numFmtId="0" fontId="7" fillId="34" borderId="26" xfId="0" applyFont="1" applyFill="1" applyBorder="1" applyAlignment="1">
      <alignment horizontal="center" vertical="center" wrapText="1"/>
    </xf>
    <xf numFmtId="165" fontId="8" fillId="34" borderId="56" xfId="48" applyNumberFormat="1" applyFont="1" applyFill="1" applyBorder="1" applyAlignment="1">
      <alignment horizontal="center" vertical="center" wrapText="1"/>
    </xf>
    <xf numFmtId="165" fontId="8" fillId="34" borderId="98" xfId="48" applyNumberFormat="1" applyFont="1" applyFill="1" applyBorder="1" applyAlignment="1">
      <alignment horizontal="center" vertical="center" wrapText="1"/>
    </xf>
    <xf numFmtId="165" fontId="8" fillId="34" borderId="100" xfId="48" applyNumberFormat="1" applyFont="1" applyFill="1" applyBorder="1" applyAlignment="1">
      <alignment horizontal="center" vertical="center" wrapText="1"/>
    </xf>
    <xf numFmtId="0" fontId="80" fillId="38" borderId="0" xfId="48" applyNumberFormat="1" applyFont="1" applyFill="1" applyAlignment="1">
      <alignment horizontal="center" vertical="center"/>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_Modèle EPRD synthetique 2" xfId="52"/>
    <cellStyle name="Normal_PAGE24" xfId="53"/>
    <cellStyle name="Normal_PAGE27" xfId="54"/>
    <cellStyle name="Normal_PAGE28" xfId="55"/>
    <cellStyle name="Normal_PAGE29" xfId="56"/>
    <cellStyle name="Normal_PAGE30" xfId="57"/>
    <cellStyle name="Normal_PAGE31" xfId="58"/>
    <cellStyle name="Normal_PAGE32" xfId="59"/>
    <cellStyle name="Normal_PAGE33" xfId="60"/>
    <cellStyle name="Note" xfId="61"/>
    <cellStyle name="Percent" xfId="62"/>
    <cellStyle name="Satisfaisant" xfId="63"/>
    <cellStyle name="Sortie" xfId="64"/>
    <cellStyle name="TableStyleLight1" xfId="65"/>
    <cellStyle name="Texte explicatif" xfId="66"/>
    <cellStyle name="Titre" xfId="67"/>
    <cellStyle name="Titre 1" xfId="68"/>
    <cellStyle name="Titre 2" xfId="69"/>
    <cellStyle name="Titre 3" xfId="70"/>
    <cellStyle name="Titre 4" xfId="71"/>
    <cellStyle name="Total" xfId="72"/>
    <cellStyle name="Vérification" xfId="73"/>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3" /><Relationship Id="rId7" Type="http://schemas.openxmlformats.org/officeDocument/2006/relationships/hyperlink" Target="#AIDE_REPERE3" /><Relationship Id="rId8" Type="http://schemas.openxmlformats.org/officeDocument/2006/relationships/hyperlink" Target="#AIDE_REPERE2" /><Relationship Id="rId9" Type="http://schemas.openxmlformats.org/officeDocument/2006/relationships/hyperlink" Target="#AIDE_REPERE2"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13" /><Relationship Id="rId5" Type="http://schemas.openxmlformats.org/officeDocument/2006/relationships/hyperlink" Target="#AIDE_REPERE13"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1" /><Relationship Id="rId3" Type="http://schemas.openxmlformats.org/officeDocument/2006/relationships/hyperlink" Target="#AIDE_REPERE11"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image" Target="../media/image5.png" /><Relationship Id="rId5" Type="http://schemas.openxmlformats.org/officeDocument/2006/relationships/hyperlink" Target="#AIDE_REPERE15" /><Relationship Id="rId6" Type="http://schemas.openxmlformats.org/officeDocument/2006/relationships/hyperlink" Target="#AIDE_REPERE15"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image" Target="../media/image4.png" /><Relationship Id="rId5" Type="http://schemas.openxmlformats.org/officeDocument/2006/relationships/hyperlink" Target="#AIDE_REPERE10" /><Relationship Id="rId6" Type="http://schemas.openxmlformats.org/officeDocument/2006/relationships/hyperlink" Target="#AIDE_REPERE10"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6" /><Relationship Id="rId10" Type="http://schemas.openxmlformats.org/officeDocument/2006/relationships/hyperlink" Target="#AIDE_REPERE1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81</xdr:row>
      <xdr:rowOff>47625</xdr:rowOff>
    </xdr:from>
    <xdr:to>
      <xdr:col>3</xdr:col>
      <xdr:colOff>28575</xdr:colOff>
      <xdr:row>83</xdr:row>
      <xdr:rowOff>209550</xdr:rowOff>
    </xdr:to>
    <xdr:grpSp>
      <xdr:nvGrpSpPr>
        <xdr:cNvPr id="1" name="Groupe 6"/>
        <xdr:cNvGrpSpPr>
          <a:grpSpLocks/>
        </xdr:cNvGrpSpPr>
      </xdr:nvGrpSpPr>
      <xdr:grpSpPr>
        <a:xfrm>
          <a:off x="923925" y="20078700"/>
          <a:ext cx="266700" cy="7143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4</xdr:row>
      <xdr:rowOff>152400</xdr:rowOff>
    </xdr:from>
    <xdr:to>
      <xdr:col>1</xdr:col>
      <xdr:colOff>323850</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80975" y="1104900"/>
          <a:ext cx="142875" cy="142875"/>
        </a:xfrm>
        <a:prstGeom prst="rect">
          <a:avLst/>
        </a:prstGeom>
        <a:noFill/>
        <a:ln w="9525" cmpd="sng">
          <a:noFill/>
        </a:ln>
      </xdr:spPr>
    </xdr:pic>
    <xdr:clientData/>
  </xdr:twoCellAnchor>
  <xdr:twoCellAnchor editAs="oneCell">
    <xdr:from>
      <xdr:col>4</xdr:col>
      <xdr:colOff>323850</xdr:colOff>
      <xdr:row>23</xdr:row>
      <xdr:rowOff>123825</xdr:rowOff>
    </xdr:from>
    <xdr:to>
      <xdr:col>4</xdr:col>
      <xdr:colOff>466725</xdr:colOff>
      <xdr:row>24</xdr:row>
      <xdr:rowOff>104775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057900" y="4476750"/>
          <a:ext cx="142875" cy="142875"/>
        </a:xfrm>
        <a:prstGeom prst="rect">
          <a:avLst/>
        </a:prstGeom>
        <a:noFill/>
        <a:ln w="9525" cmpd="sng">
          <a:noFill/>
        </a:ln>
      </xdr:spPr>
    </xdr:pic>
    <xdr:clientData/>
  </xdr:twoCellAnchor>
  <xdr:twoCellAnchor editAs="oneCell">
    <xdr:from>
      <xdr:col>1</xdr:col>
      <xdr:colOff>200025</xdr:colOff>
      <xdr:row>28</xdr:row>
      <xdr:rowOff>76200</xdr:rowOff>
    </xdr:from>
    <xdr:to>
      <xdr:col>1</xdr:col>
      <xdr:colOff>342900</xdr:colOff>
      <xdr:row>28</xdr:row>
      <xdr:rowOff>228600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200025" y="5686425"/>
          <a:ext cx="142875" cy="152400"/>
        </a:xfrm>
        <a:prstGeom prst="rect">
          <a:avLst/>
        </a:prstGeom>
        <a:noFill/>
        <a:ln w="9525" cmpd="sng">
          <a:noFill/>
        </a:ln>
      </xdr:spPr>
    </xdr:pic>
    <xdr:clientData/>
  </xdr:twoCellAnchor>
  <xdr:twoCellAnchor editAs="oneCell">
    <xdr:from>
      <xdr:col>1</xdr:col>
      <xdr:colOff>200025</xdr:colOff>
      <xdr:row>25</xdr:row>
      <xdr:rowOff>342900</xdr:rowOff>
    </xdr:from>
    <xdr:to>
      <xdr:col>1</xdr:col>
      <xdr:colOff>342900</xdr:colOff>
      <xdr:row>25</xdr:row>
      <xdr:rowOff>514350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200025" y="5010150"/>
          <a:ext cx="142875" cy="171450"/>
        </a:xfrm>
        <a:prstGeom prst="rect">
          <a:avLst/>
        </a:prstGeom>
        <a:noFill/>
        <a:ln w="9525" cmpd="sng">
          <a:noFill/>
        </a:ln>
      </xdr:spPr>
    </xdr:pic>
    <xdr:clientData/>
  </xdr:twoCellAnchor>
  <xdr:twoCellAnchor editAs="oneCell">
    <xdr:from>
      <xdr:col>2</xdr:col>
      <xdr:colOff>57150</xdr:colOff>
      <xdr:row>28</xdr:row>
      <xdr:rowOff>38100</xdr:rowOff>
    </xdr:from>
    <xdr:to>
      <xdr:col>2</xdr:col>
      <xdr:colOff>276225</xdr:colOff>
      <xdr:row>28</xdr:row>
      <xdr:rowOff>266700</xdr:rowOff>
    </xdr:to>
    <xdr:pic macro="[0]!SaisieFiness">
      <xdr:nvPicPr>
        <xdr:cNvPr id="5" name="Image 1"/>
        <xdr:cNvPicPr preferRelativeResize="1">
          <a:picLocks noChangeAspect="1"/>
        </xdr:cNvPicPr>
      </xdr:nvPicPr>
      <xdr:blipFill>
        <a:blip r:embed="rId10"/>
        <a:stretch>
          <a:fillRect/>
        </a:stretch>
      </xdr:blipFill>
      <xdr:spPr>
        <a:xfrm>
          <a:off x="514350" y="5648325"/>
          <a:ext cx="219075" cy="228600"/>
        </a:xfrm>
        <a:prstGeom prst="rect">
          <a:avLst/>
        </a:prstGeom>
        <a:noFill/>
        <a:ln w="9525" cmpd="sng">
          <a:noFill/>
        </a:ln>
      </xdr:spPr>
    </xdr:pic>
    <xdr:clientData/>
  </xdr:twoCellAnchor>
  <xdr:twoCellAnchor editAs="oneCell">
    <xdr:from>
      <xdr:col>2</xdr:col>
      <xdr:colOff>342900</xdr:colOff>
      <xdr:row>28</xdr:row>
      <xdr:rowOff>38100</xdr:rowOff>
    </xdr:from>
    <xdr:to>
      <xdr:col>2</xdr:col>
      <xdr:colOff>561975</xdr:colOff>
      <xdr:row>28</xdr:row>
      <xdr:rowOff>276225</xdr:rowOff>
    </xdr:to>
    <xdr:pic macro="[0]!ModifierFiness">
      <xdr:nvPicPr>
        <xdr:cNvPr id="6" name="Image 2"/>
        <xdr:cNvPicPr preferRelativeResize="1">
          <a:picLocks noChangeAspect="1"/>
        </xdr:cNvPicPr>
      </xdr:nvPicPr>
      <xdr:blipFill>
        <a:blip r:embed="rId11"/>
        <a:stretch>
          <a:fillRect/>
        </a:stretch>
      </xdr:blipFill>
      <xdr:spPr>
        <a:xfrm>
          <a:off x="800100" y="5648325"/>
          <a:ext cx="219075" cy="238125"/>
        </a:xfrm>
        <a:prstGeom prst="rect">
          <a:avLst/>
        </a:prstGeom>
        <a:noFill/>
        <a:ln w="9525" cmpd="sng">
          <a:noFill/>
        </a:ln>
      </xdr:spPr>
    </xdr:pic>
    <xdr:clientData/>
  </xdr:twoCellAnchor>
  <xdr:twoCellAnchor editAs="oneCell">
    <xdr:from>
      <xdr:col>2</xdr:col>
      <xdr:colOff>619125</xdr:colOff>
      <xdr:row>28</xdr:row>
      <xdr:rowOff>38100</xdr:rowOff>
    </xdr:from>
    <xdr:to>
      <xdr:col>2</xdr:col>
      <xdr:colOff>838200</xdr:colOff>
      <xdr:row>28</xdr:row>
      <xdr:rowOff>276225</xdr:rowOff>
    </xdr:to>
    <xdr:pic macro="[0]!SupprimerFiness">
      <xdr:nvPicPr>
        <xdr:cNvPr id="7" name="Image 3"/>
        <xdr:cNvPicPr preferRelativeResize="1">
          <a:picLocks noChangeAspect="1"/>
        </xdr:cNvPicPr>
      </xdr:nvPicPr>
      <xdr:blipFill>
        <a:blip r:embed="rId12"/>
        <a:stretch>
          <a:fillRect/>
        </a:stretch>
      </xdr:blipFill>
      <xdr:spPr>
        <a:xfrm>
          <a:off x="1076325" y="564832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180975</xdr:rowOff>
    </xdr:from>
    <xdr:to>
      <xdr:col>2</xdr:col>
      <xdr:colOff>1533525</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343150" y="1238250"/>
          <a:ext cx="142875" cy="142875"/>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572250" y="1238250"/>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09650" y="24574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295400" y="245745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571625" y="245745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6</xdr:row>
      <xdr:rowOff>142875</xdr:rowOff>
    </xdr:from>
    <xdr:to>
      <xdr:col>5</xdr:col>
      <xdr:colOff>609600</xdr:colOff>
      <xdr:row>7</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29550" y="1704975"/>
          <a:ext cx="142875" cy="142875"/>
        </a:xfrm>
        <a:prstGeom prst="rect">
          <a:avLst/>
        </a:prstGeom>
        <a:noFill/>
        <a:ln w="9525" cmpd="sng">
          <a:noFill/>
        </a:ln>
      </xdr:spPr>
    </xdr:pic>
    <xdr:clientData/>
  </xdr:twoCellAnchor>
  <xdr:twoCellAnchor editAs="oneCell">
    <xdr:from>
      <xdr:col>1</xdr:col>
      <xdr:colOff>0</xdr:colOff>
      <xdr:row>181</xdr:row>
      <xdr:rowOff>0</xdr:rowOff>
    </xdr:from>
    <xdr:to>
      <xdr:col>1</xdr:col>
      <xdr:colOff>142875</xdr:colOff>
      <xdr:row>181</xdr:row>
      <xdr:rowOff>276225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80975" y="34432875"/>
          <a:ext cx="1428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3</xdr:row>
      <xdr:rowOff>161925</xdr:rowOff>
    </xdr:from>
    <xdr:to>
      <xdr:col>1</xdr:col>
      <xdr:colOff>419100</xdr:colOff>
      <xdr:row>3</xdr:row>
      <xdr:rowOff>314325</xdr:rowOff>
    </xdr:to>
    <xdr:pic>
      <xdr:nvPicPr>
        <xdr:cNvPr id="1" name="Image 2">
          <a:hlinkClick r:id="rId3"/>
        </xdr:cNvPr>
        <xdr:cNvPicPr preferRelativeResize="1">
          <a:picLocks noChangeAspect="1"/>
        </xdr:cNvPicPr>
      </xdr:nvPicPr>
      <xdr:blipFill>
        <a:blip r:embed="rId1"/>
        <a:stretch>
          <a:fillRect/>
        </a:stretch>
      </xdr:blipFill>
      <xdr:spPr>
        <a:xfrm>
          <a:off x="447675" y="942975"/>
          <a:ext cx="152400" cy="152400"/>
        </a:xfrm>
        <a:prstGeom prst="rect">
          <a:avLst/>
        </a:prstGeom>
        <a:noFill/>
        <a:ln w="9525" cmpd="sng">
          <a:noFill/>
        </a:ln>
      </xdr:spPr>
    </xdr:pic>
    <xdr:clientData/>
  </xdr:twoCellAnchor>
  <xdr:twoCellAnchor editAs="oneCell">
    <xdr:from>
      <xdr:col>6</xdr:col>
      <xdr:colOff>790575</xdr:colOff>
      <xdr:row>5</xdr:row>
      <xdr:rowOff>28575</xdr:rowOff>
    </xdr:from>
    <xdr:to>
      <xdr:col>6</xdr:col>
      <xdr:colOff>1009650</xdr:colOff>
      <xdr:row>5</xdr:row>
      <xdr:rowOff>257175</xdr:rowOff>
    </xdr:to>
    <xdr:pic macro="[0]!AjoutColonne_ERCP_BEJ">
      <xdr:nvPicPr>
        <xdr:cNvPr id="2" name="Image 1"/>
        <xdr:cNvPicPr preferRelativeResize="1">
          <a:picLocks noChangeAspect="1"/>
        </xdr:cNvPicPr>
      </xdr:nvPicPr>
      <xdr:blipFill>
        <a:blip r:embed="rId4"/>
        <a:stretch>
          <a:fillRect/>
        </a:stretch>
      </xdr:blipFill>
      <xdr:spPr>
        <a:xfrm>
          <a:off x="7791450" y="1562100"/>
          <a:ext cx="219075" cy="228600"/>
        </a:xfrm>
        <a:prstGeom prst="rect">
          <a:avLst/>
        </a:prstGeom>
        <a:noFill/>
        <a:ln w="9525" cmpd="sng">
          <a:noFill/>
        </a:ln>
      </xdr:spPr>
    </xdr:pic>
    <xdr:clientData/>
  </xdr:twoCellAnchor>
  <xdr:twoCellAnchor editAs="oneCell">
    <xdr:from>
      <xdr:col>11</xdr:col>
      <xdr:colOff>781050</xdr:colOff>
      <xdr:row>5</xdr:row>
      <xdr:rowOff>28575</xdr:rowOff>
    </xdr:from>
    <xdr:to>
      <xdr:col>11</xdr:col>
      <xdr:colOff>1000125</xdr:colOff>
      <xdr:row>5</xdr:row>
      <xdr:rowOff>257175</xdr:rowOff>
    </xdr:to>
    <xdr:pic macro="[0]!AjoutColonne_ERCP_LMNP">
      <xdr:nvPicPr>
        <xdr:cNvPr id="3" name="Image 1"/>
        <xdr:cNvPicPr preferRelativeResize="1">
          <a:picLocks noChangeAspect="1"/>
        </xdr:cNvPicPr>
      </xdr:nvPicPr>
      <xdr:blipFill>
        <a:blip r:embed="rId4"/>
        <a:stretch>
          <a:fillRect/>
        </a:stretch>
      </xdr:blipFill>
      <xdr:spPr>
        <a:xfrm>
          <a:off x="11972925" y="1562100"/>
          <a:ext cx="219075" cy="228600"/>
        </a:xfrm>
        <a:prstGeom prst="rect">
          <a:avLst/>
        </a:prstGeom>
        <a:noFill/>
        <a:ln w="9525" cmpd="sng">
          <a:noFill/>
        </a:ln>
      </xdr:spPr>
    </xdr:pic>
    <xdr:clientData/>
  </xdr:twoCellAnchor>
  <xdr:twoCellAnchor editAs="oneCell">
    <xdr:from>
      <xdr:col>14</xdr:col>
      <xdr:colOff>771525</xdr:colOff>
      <xdr:row>5</xdr:row>
      <xdr:rowOff>28575</xdr:rowOff>
    </xdr:from>
    <xdr:to>
      <xdr:col>14</xdr:col>
      <xdr:colOff>990600</xdr:colOff>
      <xdr:row>5</xdr:row>
      <xdr:rowOff>257175</xdr:rowOff>
    </xdr:to>
    <xdr:pic macro="[0]!AjoutColonne_ERCP_ACG">
      <xdr:nvPicPr>
        <xdr:cNvPr id="4" name="Image 1"/>
        <xdr:cNvPicPr preferRelativeResize="1">
          <a:picLocks noChangeAspect="1"/>
        </xdr:cNvPicPr>
      </xdr:nvPicPr>
      <xdr:blipFill>
        <a:blip r:embed="rId4"/>
        <a:stretch>
          <a:fillRect/>
        </a:stretch>
      </xdr:blipFill>
      <xdr:spPr>
        <a:xfrm>
          <a:off x="14058900" y="1562100"/>
          <a:ext cx="2190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2</xdr:row>
      <xdr:rowOff>47625</xdr:rowOff>
    </xdr:from>
    <xdr:to>
      <xdr:col>1</xdr:col>
      <xdr:colOff>400050</xdr:colOff>
      <xdr:row>2</xdr:row>
      <xdr:rowOff>200025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38150" y="69532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11</xdr:row>
      <xdr:rowOff>57150</xdr:rowOff>
    </xdr:from>
    <xdr:to>
      <xdr:col>9</xdr:col>
      <xdr:colOff>561975</xdr:colOff>
      <xdr:row>17</xdr:row>
      <xdr:rowOff>57150</xdr:rowOff>
    </xdr:to>
    <xdr:pic>
      <xdr:nvPicPr>
        <xdr:cNvPr id="1" name="Image 4"/>
        <xdr:cNvPicPr preferRelativeResize="1">
          <a:picLocks noChangeAspect="1"/>
        </xdr:cNvPicPr>
      </xdr:nvPicPr>
      <xdr:blipFill>
        <a:blip r:embed="rId1"/>
        <a:stretch>
          <a:fillRect/>
        </a:stretch>
      </xdr:blipFill>
      <xdr:spPr>
        <a:xfrm>
          <a:off x="895350" y="2857500"/>
          <a:ext cx="9334500" cy="1352550"/>
        </a:xfrm>
        <a:prstGeom prst="rect">
          <a:avLst/>
        </a:prstGeom>
        <a:noFill/>
        <a:ln w="9525" cmpd="sng">
          <a:noFill/>
        </a:ln>
      </xdr:spPr>
    </xdr:pic>
    <xdr:clientData/>
  </xdr:twoCellAnchor>
  <xdr:twoCellAnchor editAs="oneCell">
    <xdr:from>
      <xdr:col>0</xdr:col>
      <xdr:colOff>57150</xdr:colOff>
      <xdr:row>25</xdr:row>
      <xdr:rowOff>38100</xdr:rowOff>
    </xdr:from>
    <xdr:to>
      <xdr:col>0</xdr:col>
      <xdr:colOff>276225</xdr:colOff>
      <xdr:row>26</xdr:row>
      <xdr:rowOff>76200</xdr:rowOff>
    </xdr:to>
    <xdr:pic macro="[0]!AjoutLigneImmoPrev">
      <xdr:nvPicPr>
        <xdr:cNvPr id="2" name="Image 1"/>
        <xdr:cNvPicPr preferRelativeResize="1">
          <a:picLocks noChangeAspect="1"/>
        </xdr:cNvPicPr>
      </xdr:nvPicPr>
      <xdr:blipFill>
        <a:blip r:embed="rId2"/>
        <a:stretch>
          <a:fillRect/>
        </a:stretch>
      </xdr:blipFill>
      <xdr:spPr>
        <a:xfrm>
          <a:off x="57150" y="5686425"/>
          <a:ext cx="219075" cy="238125"/>
        </a:xfrm>
        <a:prstGeom prst="rect">
          <a:avLst/>
        </a:prstGeom>
        <a:noFill/>
        <a:ln w="9525" cmpd="sng">
          <a:noFill/>
        </a:ln>
      </xdr:spPr>
    </xdr:pic>
    <xdr:clientData/>
  </xdr:twoCellAnchor>
  <xdr:twoCellAnchor editAs="oneCell">
    <xdr:from>
      <xdr:col>0</xdr:col>
      <xdr:colOff>57150</xdr:colOff>
      <xdr:row>35</xdr:row>
      <xdr:rowOff>38100</xdr:rowOff>
    </xdr:from>
    <xdr:to>
      <xdr:col>0</xdr:col>
      <xdr:colOff>276225</xdr:colOff>
      <xdr:row>36</xdr:row>
      <xdr:rowOff>76200</xdr:rowOff>
    </xdr:to>
    <xdr:pic macro="[0]!AjoutLigneImmoReel">
      <xdr:nvPicPr>
        <xdr:cNvPr id="3" name="Image 2"/>
        <xdr:cNvPicPr preferRelativeResize="1">
          <a:picLocks noChangeAspect="1"/>
        </xdr:cNvPicPr>
      </xdr:nvPicPr>
      <xdr:blipFill>
        <a:blip r:embed="rId2"/>
        <a:stretch>
          <a:fillRect/>
        </a:stretch>
      </xdr:blipFill>
      <xdr:spPr>
        <a:xfrm>
          <a:off x="57150" y="7439025"/>
          <a:ext cx="21907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95250</xdr:rowOff>
    </xdr:from>
    <xdr:to>
      <xdr:col>3</xdr:col>
      <xdr:colOff>752475</xdr:colOff>
      <xdr:row>2</xdr:row>
      <xdr:rowOff>247650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429000" y="657225"/>
          <a:ext cx="142875" cy="152400"/>
        </a:xfrm>
        <a:prstGeom prst="rect">
          <a:avLst/>
        </a:prstGeom>
        <a:noFill/>
        <a:ln w="9525" cmpd="sng">
          <a:noFill/>
        </a:ln>
      </xdr:spPr>
    </xdr:pic>
    <xdr:clientData/>
  </xdr:twoCellAnchor>
  <xdr:twoCellAnchor editAs="oneCell">
    <xdr:from>
      <xdr:col>0</xdr:col>
      <xdr:colOff>57150</xdr:colOff>
      <xdr:row>6</xdr:row>
      <xdr:rowOff>38100</xdr:rowOff>
    </xdr:from>
    <xdr:to>
      <xdr:col>0</xdr:col>
      <xdr:colOff>276225</xdr:colOff>
      <xdr:row>7</xdr:row>
      <xdr:rowOff>123825</xdr:rowOff>
    </xdr:to>
    <xdr:pic macro="[0]!AjoutLigneProv14">
      <xdr:nvPicPr>
        <xdr:cNvPr id="2" name="Image 1"/>
        <xdr:cNvPicPr preferRelativeResize="1">
          <a:picLocks noChangeAspect="1"/>
        </xdr:cNvPicPr>
      </xdr:nvPicPr>
      <xdr:blipFill>
        <a:blip r:embed="rId4"/>
        <a:stretch>
          <a:fillRect/>
        </a:stretch>
      </xdr:blipFill>
      <xdr:spPr>
        <a:xfrm>
          <a:off x="57150" y="1847850"/>
          <a:ext cx="219075" cy="247650"/>
        </a:xfrm>
        <a:prstGeom prst="rect">
          <a:avLst/>
        </a:prstGeom>
        <a:noFill/>
        <a:ln w="9525" cmpd="sng">
          <a:noFill/>
        </a:ln>
      </xdr:spPr>
    </xdr:pic>
    <xdr:clientData/>
  </xdr:twoCellAnchor>
  <xdr:twoCellAnchor editAs="oneCell">
    <xdr:from>
      <xdr:col>0</xdr:col>
      <xdr:colOff>57150</xdr:colOff>
      <xdr:row>11</xdr:row>
      <xdr:rowOff>38100</xdr:rowOff>
    </xdr:from>
    <xdr:to>
      <xdr:col>0</xdr:col>
      <xdr:colOff>276225</xdr:colOff>
      <xdr:row>11</xdr:row>
      <xdr:rowOff>266700</xdr:rowOff>
    </xdr:to>
    <xdr:pic macro="[0]!AjoutLigneProv15">
      <xdr:nvPicPr>
        <xdr:cNvPr id="3" name="Image 2"/>
        <xdr:cNvPicPr preferRelativeResize="1">
          <a:picLocks noChangeAspect="1"/>
        </xdr:cNvPicPr>
      </xdr:nvPicPr>
      <xdr:blipFill>
        <a:blip r:embed="rId4"/>
        <a:stretch>
          <a:fillRect/>
        </a:stretch>
      </xdr:blipFill>
      <xdr:spPr>
        <a:xfrm>
          <a:off x="57150" y="2486025"/>
          <a:ext cx="219075" cy="22860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276225</xdr:colOff>
      <xdr:row>17</xdr:row>
      <xdr:rowOff>123825</xdr:rowOff>
    </xdr:to>
    <xdr:pic macro="[0]!AjoutLigneProv29">
      <xdr:nvPicPr>
        <xdr:cNvPr id="4" name="Image 3"/>
        <xdr:cNvPicPr preferRelativeResize="1">
          <a:picLocks noChangeAspect="1"/>
        </xdr:cNvPicPr>
      </xdr:nvPicPr>
      <xdr:blipFill>
        <a:blip r:embed="rId4"/>
        <a:stretch>
          <a:fillRect/>
        </a:stretch>
      </xdr:blipFill>
      <xdr:spPr>
        <a:xfrm>
          <a:off x="57150" y="3419475"/>
          <a:ext cx="219075" cy="24765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276225</xdr:colOff>
      <xdr:row>22</xdr:row>
      <xdr:rowOff>123825</xdr:rowOff>
    </xdr:to>
    <xdr:pic macro="[0]!AjoutLigneProvStock">
      <xdr:nvPicPr>
        <xdr:cNvPr id="5" name="Image 4"/>
        <xdr:cNvPicPr preferRelativeResize="1">
          <a:picLocks noChangeAspect="1"/>
        </xdr:cNvPicPr>
      </xdr:nvPicPr>
      <xdr:blipFill>
        <a:blip r:embed="rId4"/>
        <a:stretch>
          <a:fillRect/>
        </a:stretch>
      </xdr:blipFill>
      <xdr:spPr>
        <a:xfrm>
          <a:off x="57150" y="4057650"/>
          <a:ext cx="219075" cy="24765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276225</xdr:colOff>
      <xdr:row>27</xdr:row>
      <xdr:rowOff>123825</xdr:rowOff>
    </xdr:to>
    <xdr:pic macro="[0]!AjoutLigneProvTiers">
      <xdr:nvPicPr>
        <xdr:cNvPr id="6" name="Image 5"/>
        <xdr:cNvPicPr preferRelativeResize="1">
          <a:picLocks noChangeAspect="1"/>
        </xdr:cNvPicPr>
      </xdr:nvPicPr>
      <xdr:blipFill>
        <a:blip r:embed="rId4"/>
        <a:stretch>
          <a:fillRect/>
        </a:stretch>
      </xdr:blipFill>
      <xdr:spPr>
        <a:xfrm>
          <a:off x="57150" y="4695825"/>
          <a:ext cx="219075" cy="247650"/>
        </a:xfrm>
        <a:prstGeom prst="rect">
          <a:avLst/>
        </a:prstGeom>
        <a:noFill/>
        <a:ln w="9525" cmpd="sng">
          <a:noFill/>
        </a:ln>
      </xdr:spPr>
    </xdr:pic>
    <xdr:clientData/>
  </xdr:twoCellAnchor>
  <xdr:twoCellAnchor editAs="oneCell">
    <xdr:from>
      <xdr:col>0</xdr:col>
      <xdr:colOff>57150</xdr:colOff>
      <xdr:row>31</xdr:row>
      <xdr:rowOff>38100</xdr:rowOff>
    </xdr:from>
    <xdr:to>
      <xdr:col>0</xdr:col>
      <xdr:colOff>276225</xdr:colOff>
      <xdr:row>32</xdr:row>
      <xdr:rowOff>123825</xdr:rowOff>
    </xdr:to>
    <xdr:pic macro="[0]!AjoutLigneProvFinanciers">
      <xdr:nvPicPr>
        <xdr:cNvPr id="7" name="Image 6"/>
        <xdr:cNvPicPr preferRelativeResize="1">
          <a:picLocks noChangeAspect="1"/>
        </xdr:cNvPicPr>
      </xdr:nvPicPr>
      <xdr:blipFill>
        <a:blip r:embed="rId4"/>
        <a:stretch>
          <a:fillRect/>
        </a:stretch>
      </xdr:blipFill>
      <xdr:spPr>
        <a:xfrm>
          <a:off x="57150" y="5334000"/>
          <a:ext cx="219075" cy="247650"/>
        </a:xfrm>
        <a:prstGeom prst="rect">
          <a:avLst/>
        </a:prstGeom>
        <a:noFill/>
        <a:ln w="9525" cmpd="sng">
          <a:noFill/>
        </a:ln>
      </xdr:spPr>
    </xdr:pic>
    <xdr:clientData/>
  </xdr:twoCellAnchor>
  <xdr:twoCellAnchor editAs="oneCell">
    <xdr:from>
      <xdr:col>0</xdr:col>
      <xdr:colOff>57150</xdr:colOff>
      <xdr:row>40</xdr:row>
      <xdr:rowOff>38100</xdr:rowOff>
    </xdr:from>
    <xdr:to>
      <xdr:col>0</xdr:col>
      <xdr:colOff>276225</xdr:colOff>
      <xdr:row>41</xdr:row>
      <xdr:rowOff>123825</xdr:rowOff>
    </xdr:to>
    <xdr:pic macro="[0]!AjoutLigneProv13">
      <xdr:nvPicPr>
        <xdr:cNvPr id="8" name="Image 8"/>
        <xdr:cNvPicPr preferRelativeResize="1">
          <a:picLocks noChangeAspect="1"/>
        </xdr:cNvPicPr>
      </xdr:nvPicPr>
      <xdr:blipFill>
        <a:blip r:embed="rId4"/>
        <a:stretch>
          <a:fillRect/>
        </a:stretch>
      </xdr:blipFill>
      <xdr:spPr>
        <a:xfrm>
          <a:off x="57150" y="7115175"/>
          <a:ext cx="219075" cy="247650"/>
        </a:xfrm>
        <a:prstGeom prst="rect">
          <a:avLst/>
        </a:prstGeom>
        <a:noFill/>
        <a:ln w="9525" cmpd="sng">
          <a:noFill/>
        </a:ln>
      </xdr:spPr>
    </xdr:pic>
    <xdr:clientData/>
  </xdr:twoCellAnchor>
  <xdr:twoCellAnchor editAs="oneCell">
    <xdr:from>
      <xdr:col>2</xdr:col>
      <xdr:colOff>771525</xdr:colOff>
      <xdr:row>39</xdr:row>
      <xdr:rowOff>38100</xdr:rowOff>
    </xdr:from>
    <xdr:to>
      <xdr:col>2</xdr:col>
      <xdr:colOff>914400</xdr:colOff>
      <xdr:row>39</xdr:row>
      <xdr:rowOff>190500</xdr:rowOff>
    </xdr:to>
    <xdr:pic>
      <xdr:nvPicPr>
        <xdr:cNvPr id="9" name="Image 25" descr="C:\Users\lducoudre\AppData\Local\Microsoft\Windows\Temporary Internet Files\Content.IE5\U5NQSQCN\unknown-31209_960_720[1].png">
          <a:hlinkClick r:id="rId6"/>
        </xdr:cNvPr>
        <xdr:cNvPicPr preferRelativeResize="1">
          <a:picLocks noChangeAspect="1"/>
        </xdr:cNvPicPr>
      </xdr:nvPicPr>
      <xdr:blipFill>
        <a:blip r:embed="rId1"/>
        <a:stretch>
          <a:fillRect/>
        </a:stretch>
      </xdr:blipFill>
      <xdr:spPr>
        <a:xfrm>
          <a:off x="1504950" y="6867525"/>
          <a:ext cx="1428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0</xdr:rowOff>
    </xdr:from>
    <xdr:to>
      <xdr:col>0</xdr:col>
      <xdr:colOff>219075</xdr:colOff>
      <xdr:row>11</xdr:row>
      <xdr:rowOff>285750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76200" y="2457450"/>
          <a:ext cx="142875" cy="285750"/>
        </a:xfrm>
        <a:prstGeom prst="rect">
          <a:avLst/>
        </a:prstGeom>
        <a:noFill/>
        <a:ln w="9525" cmpd="sng">
          <a:noFill/>
        </a:ln>
      </xdr:spPr>
    </xdr:pic>
    <xdr:clientData/>
  </xdr:twoCellAnchor>
  <xdr:twoCellAnchor editAs="oneCell">
    <xdr:from>
      <xdr:col>0</xdr:col>
      <xdr:colOff>76200</xdr:colOff>
      <xdr:row>13</xdr:row>
      <xdr:rowOff>85725</xdr:rowOff>
    </xdr:from>
    <xdr:to>
      <xdr:col>0</xdr:col>
      <xdr:colOff>219075</xdr:colOff>
      <xdr:row>13</xdr:row>
      <xdr:rowOff>228600</xdr:rowOff>
    </xdr:to>
    <xdr:pic>
      <xdr:nvPicPr>
        <xdr:cNvPr id="2" name="Image 25" descr="C:\Users\lducoudre\AppData\Local\Microsoft\Windows\Temporary Internet Files\Content.IE5\U5NQSQCN\unknown-31209_960_720[1].png">
          <a:hlinkClick r:id="rId6"/>
        </xdr:cNvPr>
        <xdr:cNvPicPr preferRelativeResize="1">
          <a:picLocks noChangeAspect="0"/>
        </xdr:cNvPicPr>
      </xdr:nvPicPr>
      <xdr:blipFill>
        <a:blip r:embed="rId4"/>
        <a:stretch>
          <a:fillRect/>
        </a:stretch>
      </xdr:blipFill>
      <xdr:spPr>
        <a:xfrm>
          <a:off x="76200" y="3352800"/>
          <a:ext cx="142875" cy="142875"/>
        </a:xfrm>
        <a:prstGeom prst="rect">
          <a:avLst/>
        </a:prstGeom>
        <a:noFill/>
        <a:ln w="9525" cmpd="sng">
          <a:noFill/>
        </a:ln>
      </xdr:spPr>
    </xdr:pic>
    <xdr:clientData/>
  </xdr:twoCellAnchor>
  <xdr:twoCellAnchor editAs="oneCell">
    <xdr:from>
      <xdr:col>3</xdr:col>
      <xdr:colOff>3133725</xdr:colOff>
      <xdr:row>2</xdr:row>
      <xdr:rowOff>66675</xdr:rowOff>
    </xdr:from>
    <xdr:to>
      <xdr:col>3</xdr:col>
      <xdr:colOff>3276600</xdr:colOff>
      <xdr:row>3</xdr:row>
      <xdr:rowOff>47625</xdr:rowOff>
    </xdr:to>
    <xdr:pic>
      <xdr:nvPicPr>
        <xdr:cNvPr id="3"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7667625" y="695325"/>
          <a:ext cx="142875" cy="152400"/>
        </a:xfrm>
        <a:prstGeom prst="rect">
          <a:avLst/>
        </a:prstGeom>
        <a:noFill/>
        <a:ln w="9525" cmpd="sng">
          <a:noFill/>
        </a:ln>
      </xdr:spPr>
    </xdr:pic>
    <xdr:clientData/>
  </xdr:twoCellAnchor>
  <xdr:twoCellAnchor editAs="oneCell">
    <xdr:from>
      <xdr:col>0</xdr:col>
      <xdr:colOff>76200</xdr:colOff>
      <xdr:row>9</xdr:row>
      <xdr:rowOff>38100</xdr:rowOff>
    </xdr:from>
    <xdr:to>
      <xdr:col>0</xdr:col>
      <xdr:colOff>219075</xdr:colOff>
      <xdr:row>10</xdr:row>
      <xdr:rowOff>19050</xdr:rowOff>
    </xdr:to>
    <xdr:pic>
      <xdr:nvPicPr>
        <xdr:cNvPr id="4" name="Image 25" descr="C:\Users\lducoudre\AppData\Local\Microsoft\Windows\Temporary Internet Files\Content.IE5\U5NQSQCN\unknown-31209_960_720[1].png">
          <a:hlinkClick r:id="rId10"/>
        </xdr:cNvPr>
        <xdr:cNvPicPr preferRelativeResize="1">
          <a:picLocks noChangeAspect="0"/>
        </xdr:cNvPicPr>
      </xdr:nvPicPr>
      <xdr:blipFill>
        <a:blip r:embed="rId1"/>
        <a:stretch>
          <a:fillRect/>
        </a:stretch>
      </xdr:blipFill>
      <xdr:spPr>
        <a:xfrm>
          <a:off x="76200" y="217170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B1" sqref="B1"/>
    </sheetView>
  </sheetViews>
  <sheetFormatPr defaultColWidth="11.421875" defaultRowHeight="15"/>
  <cols>
    <col min="2" max="2" width="10.8515625" style="288" customWidth="1"/>
  </cols>
  <sheetData>
    <row r="1" spans="1:2" ht="15">
      <c r="A1" s="285" t="s">
        <v>317</v>
      </c>
      <c r="B1" s="287">
        <f>'Page de garde'!D20</f>
        <v>0</v>
      </c>
    </row>
    <row r="2" spans="1:2" ht="15">
      <c r="A2" s="286" t="s">
        <v>318</v>
      </c>
      <c r="B2" s="287">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pageSetUpPr fitToPage="1"/>
  </sheetPr>
  <dimension ref="A1:T50"/>
  <sheetViews>
    <sheetView zoomScalePageLayoutView="0" workbookViewId="0" topLeftCell="A1">
      <selection activeCell="B2" sqref="B2:Q2"/>
    </sheetView>
  </sheetViews>
  <sheetFormatPr defaultColWidth="11.421875" defaultRowHeight="15"/>
  <cols>
    <col min="1" max="1" width="2.7109375" style="292" customWidth="1"/>
    <col min="2" max="2" width="10.57421875" style="292" customWidth="1"/>
    <col min="3" max="3" width="44.57421875" style="292" customWidth="1"/>
    <col min="4" max="7" width="15.7109375" style="292" customWidth="1"/>
    <col min="8" max="8" width="7.28125" style="292" hidden="1" customWidth="1"/>
    <col min="9" max="12" width="15.7109375" style="292" customWidth="1"/>
    <col min="13" max="13" width="14.421875" style="292" hidden="1" customWidth="1"/>
    <col min="14" max="15" width="15.7109375" style="292" customWidth="1"/>
    <col min="16" max="16" width="15.7109375" style="292" hidden="1" customWidth="1"/>
    <col min="17" max="17" width="15.7109375" style="292" customWidth="1"/>
    <col min="18" max="18" width="2.7109375" style="292" customWidth="1"/>
    <col min="19" max="16384" width="11.421875" style="292" customWidth="1"/>
  </cols>
  <sheetData>
    <row r="1" spans="1:18" ht="11.25">
      <c r="A1" s="289"/>
      <c r="B1" s="290"/>
      <c r="C1" s="290"/>
      <c r="D1" s="290"/>
      <c r="E1" s="290"/>
      <c r="F1" s="290"/>
      <c r="G1" s="290"/>
      <c r="H1" s="290"/>
      <c r="I1" s="290"/>
      <c r="J1" s="290"/>
      <c r="K1" s="290"/>
      <c r="L1" s="290"/>
      <c r="M1" s="290"/>
      <c r="N1" s="290"/>
      <c r="O1" s="290"/>
      <c r="P1" s="290"/>
      <c r="Q1" s="290"/>
      <c r="R1" s="291"/>
    </row>
    <row r="2" spans="1:18" ht="38.25" customHeight="1">
      <c r="A2" s="293"/>
      <c r="B2" s="778" t="str">
        <f>IF('Page de garde'!$D$4="","ANNEE N - FICHE RECAPITULATIVE A TITRE D'INFORMATION","ANNEE "&amp;'Page de garde'!$D$4&amp;" - FICHE RECAPITULATIVE A TITRE D'INFORMATION")</f>
        <v>ANNEE N - FICHE RECAPITULATIVE A TITRE D'INFORMATION</v>
      </c>
      <c r="C2" s="778"/>
      <c r="D2" s="778"/>
      <c r="E2" s="778"/>
      <c r="F2" s="778"/>
      <c r="G2" s="778"/>
      <c r="H2" s="778"/>
      <c r="I2" s="778"/>
      <c r="J2" s="778"/>
      <c r="K2" s="778"/>
      <c r="L2" s="778"/>
      <c r="M2" s="778"/>
      <c r="N2" s="778"/>
      <c r="O2" s="778"/>
      <c r="P2" s="778"/>
      <c r="Q2" s="778"/>
      <c r="R2" s="294"/>
    </row>
    <row r="3" spans="1:18" ht="12" thickBot="1">
      <c r="A3" s="293"/>
      <c r="B3" s="295"/>
      <c r="C3" s="295"/>
      <c r="D3" s="295"/>
      <c r="E3" s="295"/>
      <c r="F3" s="295"/>
      <c r="G3" s="295"/>
      <c r="H3" s="295"/>
      <c r="I3" s="295"/>
      <c r="J3" s="295"/>
      <c r="K3" s="295"/>
      <c r="L3" s="295"/>
      <c r="M3" s="295"/>
      <c r="N3" s="295"/>
      <c r="O3" s="295"/>
      <c r="P3" s="295"/>
      <c r="Q3" s="295"/>
      <c r="R3" s="294"/>
    </row>
    <row r="4" spans="1:19" ht="36" customHeight="1">
      <c r="A4" s="293"/>
      <c r="B4" s="295"/>
      <c r="C4" s="295"/>
      <c r="D4" s="807" t="s">
        <v>144</v>
      </c>
      <c r="E4" s="810" t="s">
        <v>168</v>
      </c>
      <c r="F4" s="811"/>
      <c r="G4" s="811"/>
      <c r="H4" s="812"/>
      <c r="I4" s="810" t="s">
        <v>145</v>
      </c>
      <c r="J4" s="811"/>
      <c r="K4" s="811"/>
      <c r="L4" s="811"/>
      <c r="M4" s="812"/>
      <c r="N4" s="810" t="s">
        <v>340</v>
      </c>
      <c r="O4" s="811"/>
      <c r="P4" s="812"/>
      <c r="Q4" s="813" t="s">
        <v>0</v>
      </c>
      <c r="R4" s="294"/>
      <c r="S4" s="296"/>
    </row>
    <row r="5" spans="1:18" s="301" customFormat="1" ht="23.25" thickBot="1">
      <c r="A5" s="297"/>
      <c r="B5" s="298"/>
      <c r="C5" s="298"/>
      <c r="D5" s="809"/>
      <c r="E5" s="299" t="s">
        <v>275</v>
      </c>
      <c r="F5" s="299" t="s">
        <v>276</v>
      </c>
      <c r="G5" s="299" t="s">
        <v>278</v>
      </c>
      <c r="H5" s="299" t="s">
        <v>277</v>
      </c>
      <c r="I5" s="299" t="s">
        <v>275</v>
      </c>
      <c r="J5" s="299" t="s">
        <v>276</v>
      </c>
      <c r="K5" s="299" t="s">
        <v>278</v>
      </c>
      <c r="L5" s="299" t="s">
        <v>448</v>
      </c>
      <c r="M5" s="299" t="s">
        <v>277</v>
      </c>
      <c r="N5" s="299" t="s">
        <v>275</v>
      </c>
      <c r="O5" s="299" t="s">
        <v>276</v>
      </c>
      <c r="P5" s="299" t="s">
        <v>279</v>
      </c>
      <c r="Q5" s="814"/>
      <c r="R5" s="300"/>
    </row>
    <row r="6" spans="1:18" ht="22.5" customHeight="1" thickBot="1">
      <c r="A6" s="293"/>
      <c r="B6" s="302" t="s">
        <v>146</v>
      </c>
      <c r="C6" s="295"/>
      <c r="D6" s="295"/>
      <c r="E6" s="295"/>
      <c r="F6" s="295"/>
      <c r="G6" s="295"/>
      <c r="H6" s="295"/>
      <c r="I6" s="295"/>
      <c r="J6" s="295"/>
      <c r="K6" s="295"/>
      <c r="L6" s="295"/>
      <c r="M6" s="295"/>
      <c r="N6" s="295"/>
      <c r="O6" s="295"/>
      <c r="P6" s="295"/>
      <c r="Q6" s="295"/>
      <c r="R6" s="294"/>
    </row>
    <row r="7" spans="1:18" ht="11.25">
      <c r="A7" s="293"/>
      <c r="B7" s="807" t="s">
        <v>186</v>
      </c>
      <c r="C7" s="303" t="s">
        <v>147</v>
      </c>
      <c r="D7" s="304"/>
      <c r="E7" s="304"/>
      <c r="F7" s="304"/>
      <c r="G7" s="304"/>
      <c r="H7" s="304"/>
      <c r="I7" s="304"/>
      <c r="J7" s="304"/>
      <c r="K7" s="304"/>
      <c r="L7" s="304"/>
      <c r="M7" s="304"/>
      <c r="N7" s="304"/>
      <c r="O7" s="304"/>
      <c r="P7" s="304"/>
      <c r="Q7" s="305">
        <f>SUM(D7:P7)</f>
        <v>0</v>
      </c>
      <c r="R7" s="294"/>
    </row>
    <row r="8" spans="1:18" ht="11.25">
      <c r="A8" s="293"/>
      <c r="B8" s="808"/>
      <c r="C8" s="306" t="s">
        <v>148</v>
      </c>
      <c r="D8" s="307"/>
      <c r="E8" s="307"/>
      <c r="F8" s="307"/>
      <c r="G8" s="307"/>
      <c r="H8" s="307"/>
      <c r="I8" s="307"/>
      <c r="J8" s="307"/>
      <c r="K8" s="307"/>
      <c r="L8" s="307"/>
      <c r="M8" s="307"/>
      <c r="N8" s="307"/>
      <c r="O8" s="307"/>
      <c r="P8" s="307"/>
      <c r="Q8" s="308">
        <f>SUM(D8:P8)</f>
        <v>0</v>
      </c>
      <c r="R8" s="294"/>
    </row>
    <row r="9" spans="1:18" ht="12" thickBot="1">
      <c r="A9" s="293"/>
      <c r="B9" s="809"/>
      <c r="C9" s="309" t="s">
        <v>149</v>
      </c>
      <c r="D9" s="310">
        <f>D8-D7</f>
        <v>0</v>
      </c>
      <c r="E9" s="310">
        <f aca="true" t="shared" si="0" ref="E9:Q9">E8-E7</f>
        <v>0</v>
      </c>
      <c r="F9" s="310">
        <f t="shared" si="0"/>
        <v>0</v>
      </c>
      <c r="G9" s="310">
        <f>G8-G7</f>
        <v>0</v>
      </c>
      <c r="H9" s="310">
        <f t="shared" si="0"/>
        <v>0</v>
      </c>
      <c r="I9" s="310">
        <f t="shared" si="0"/>
        <v>0</v>
      </c>
      <c r="J9" s="310">
        <f t="shared" si="0"/>
        <v>0</v>
      </c>
      <c r="K9" s="310">
        <f t="shared" si="0"/>
        <v>0</v>
      </c>
      <c r="L9" s="310">
        <f>L8-L7</f>
        <v>0</v>
      </c>
      <c r="M9" s="310">
        <f t="shared" si="0"/>
        <v>0</v>
      </c>
      <c r="N9" s="310">
        <f t="shared" si="0"/>
        <v>0</v>
      </c>
      <c r="O9" s="310">
        <f>O8-O7</f>
        <v>0</v>
      </c>
      <c r="P9" s="310">
        <f t="shared" si="0"/>
        <v>0</v>
      </c>
      <c r="Q9" s="311">
        <f t="shared" si="0"/>
        <v>0</v>
      </c>
      <c r="R9" s="294"/>
    </row>
    <row r="10" spans="1:18" ht="12" thickBot="1">
      <c r="A10" s="293"/>
      <c r="B10" s="295"/>
      <c r="C10" s="295"/>
      <c r="D10" s="295"/>
      <c r="E10" s="295"/>
      <c r="F10" s="295"/>
      <c r="G10" s="295"/>
      <c r="H10" s="295"/>
      <c r="I10" s="295"/>
      <c r="J10" s="295"/>
      <c r="K10" s="295"/>
      <c r="L10" s="295"/>
      <c r="M10" s="295"/>
      <c r="N10" s="295"/>
      <c r="O10" s="295"/>
      <c r="P10" s="295"/>
      <c r="Q10" s="295"/>
      <c r="R10" s="294"/>
    </row>
    <row r="11" spans="1:18" ht="11.25">
      <c r="A11" s="293"/>
      <c r="B11" s="807" t="s">
        <v>185</v>
      </c>
      <c r="C11" s="303" t="s">
        <v>147</v>
      </c>
      <c r="D11" s="304"/>
      <c r="E11" s="304"/>
      <c r="F11" s="304"/>
      <c r="G11" s="304"/>
      <c r="H11" s="304"/>
      <c r="I11" s="304"/>
      <c r="J11" s="304"/>
      <c r="K11" s="304"/>
      <c r="L11" s="304"/>
      <c r="M11" s="304"/>
      <c r="N11" s="304"/>
      <c r="O11" s="304"/>
      <c r="P11" s="304"/>
      <c r="Q11" s="305">
        <f>SUM(D11:P11)</f>
        <v>0</v>
      </c>
      <c r="R11" s="294"/>
    </row>
    <row r="12" spans="1:18" ht="11.25">
      <c r="A12" s="293"/>
      <c r="B12" s="808"/>
      <c r="C12" s="306" t="s">
        <v>148</v>
      </c>
      <c r="D12" s="307"/>
      <c r="E12" s="307"/>
      <c r="F12" s="307"/>
      <c r="G12" s="307"/>
      <c r="H12" s="307"/>
      <c r="I12" s="307"/>
      <c r="J12" s="307"/>
      <c r="K12" s="307"/>
      <c r="L12" s="307"/>
      <c r="M12" s="307"/>
      <c r="N12" s="307"/>
      <c r="O12" s="307"/>
      <c r="P12" s="307"/>
      <c r="Q12" s="308">
        <f>SUM(D12:P12)</f>
        <v>0</v>
      </c>
      <c r="R12" s="294"/>
    </row>
    <row r="13" spans="1:20" ht="21.75" customHeight="1" thickBot="1">
      <c r="A13" s="293"/>
      <c r="B13" s="809"/>
      <c r="C13" s="309" t="s">
        <v>149</v>
      </c>
      <c r="D13" s="310">
        <f>D12-D11</f>
        <v>0</v>
      </c>
      <c r="E13" s="310">
        <f aca="true" t="shared" si="1" ref="E13:Q13">E12-E11</f>
        <v>0</v>
      </c>
      <c r="F13" s="310">
        <f t="shared" si="1"/>
        <v>0</v>
      </c>
      <c r="G13" s="310">
        <f>G12-G11</f>
        <v>0</v>
      </c>
      <c r="H13" s="310">
        <f t="shared" si="1"/>
        <v>0</v>
      </c>
      <c r="I13" s="310">
        <f t="shared" si="1"/>
        <v>0</v>
      </c>
      <c r="J13" s="310">
        <f t="shared" si="1"/>
        <v>0</v>
      </c>
      <c r="K13" s="310">
        <f t="shared" si="1"/>
        <v>0</v>
      </c>
      <c r="L13" s="310">
        <f>L12-L11</f>
        <v>0</v>
      </c>
      <c r="M13" s="310">
        <f t="shared" si="1"/>
        <v>0</v>
      </c>
      <c r="N13" s="310">
        <f t="shared" si="1"/>
        <v>0</v>
      </c>
      <c r="O13" s="310">
        <f>O12-O11</f>
        <v>0</v>
      </c>
      <c r="P13" s="310">
        <f t="shared" si="1"/>
        <v>0</v>
      </c>
      <c r="Q13" s="311">
        <f t="shared" si="1"/>
        <v>0</v>
      </c>
      <c r="R13" s="294"/>
      <c r="T13" s="296"/>
    </row>
    <row r="14" spans="1:18" ht="12" thickBot="1">
      <c r="A14" s="293"/>
      <c r="B14" s="295"/>
      <c r="C14" s="295"/>
      <c r="D14" s="295"/>
      <c r="E14" s="295"/>
      <c r="F14" s="295"/>
      <c r="G14" s="295"/>
      <c r="H14" s="295"/>
      <c r="I14" s="295"/>
      <c r="J14" s="295"/>
      <c r="K14" s="295"/>
      <c r="L14" s="295"/>
      <c r="M14" s="295"/>
      <c r="N14" s="295"/>
      <c r="O14" s="295"/>
      <c r="P14" s="295"/>
      <c r="Q14" s="295"/>
      <c r="R14" s="294"/>
    </row>
    <row r="15" spans="1:18" ht="11.25">
      <c r="A15" s="293"/>
      <c r="B15" s="807" t="s">
        <v>187</v>
      </c>
      <c r="C15" s="303" t="s">
        <v>147</v>
      </c>
      <c r="D15" s="304"/>
      <c r="E15" s="304"/>
      <c r="F15" s="304"/>
      <c r="G15" s="304"/>
      <c r="H15" s="304"/>
      <c r="I15" s="304"/>
      <c r="J15" s="304"/>
      <c r="K15" s="304"/>
      <c r="L15" s="304"/>
      <c r="M15" s="304"/>
      <c r="N15" s="304"/>
      <c r="O15" s="304"/>
      <c r="P15" s="304"/>
      <c r="Q15" s="305">
        <f>SUM(D15:P15)</f>
        <v>0</v>
      </c>
      <c r="R15" s="294"/>
    </row>
    <row r="16" spans="1:18" ht="11.25">
      <c r="A16" s="293"/>
      <c r="B16" s="808"/>
      <c r="C16" s="306" t="s">
        <v>148</v>
      </c>
      <c r="D16" s="307"/>
      <c r="E16" s="307"/>
      <c r="F16" s="307"/>
      <c r="G16" s="307"/>
      <c r="H16" s="307"/>
      <c r="I16" s="307"/>
      <c r="J16" s="307"/>
      <c r="K16" s="307"/>
      <c r="L16" s="307"/>
      <c r="M16" s="307"/>
      <c r="N16" s="307"/>
      <c r="O16" s="307"/>
      <c r="P16" s="307"/>
      <c r="Q16" s="308">
        <f>SUM(D16:P16)</f>
        <v>0</v>
      </c>
      <c r="R16" s="294"/>
    </row>
    <row r="17" spans="1:18" ht="12" thickBot="1">
      <c r="A17" s="293"/>
      <c r="B17" s="809"/>
      <c r="C17" s="309" t="s">
        <v>149</v>
      </c>
      <c r="D17" s="310">
        <f>D16-D15</f>
        <v>0</v>
      </c>
      <c r="E17" s="310">
        <f aca="true" t="shared" si="2" ref="E17:Q17">E16-E15</f>
        <v>0</v>
      </c>
      <c r="F17" s="310">
        <f t="shared" si="2"/>
        <v>0</v>
      </c>
      <c r="G17" s="310">
        <f>G16-G15</f>
        <v>0</v>
      </c>
      <c r="H17" s="310">
        <f t="shared" si="2"/>
        <v>0</v>
      </c>
      <c r="I17" s="310">
        <f t="shared" si="2"/>
        <v>0</v>
      </c>
      <c r="J17" s="310">
        <f t="shared" si="2"/>
        <v>0</v>
      </c>
      <c r="K17" s="310">
        <f t="shared" si="2"/>
        <v>0</v>
      </c>
      <c r="L17" s="310">
        <f>L16-L15</f>
        <v>0</v>
      </c>
      <c r="M17" s="310">
        <f t="shared" si="2"/>
        <v>0</v>
      </c>
      <c r="N17" s="310">
        <f t="shared" si="2"/>
        <v>0</v>
      </c>
      <c r="O17" s="310">
        <f>O16-O15</f>
        <v>0</v>
      </c>
      <c r="P17" s="310">
        <f t="shared" si="2"/>
        <v>0</v>
      </c>
      <c r="Q17" s="311">
        <f t="shared" si="2"/>
        <v>0</v>
      </c>
      <c r="R17" s="294"/>
    </row>
    <row r="18" spans="1:18" ht="11.25">
      <c r="A18" s="293"/>
      <c r="B18" s="295"/>
      <c r="C18" s="295"/>
      <c r="D18" s="295"/>
      <c r="E18" s="295"/>
      <c r="F18" s="295"/>
      <c r="G18" s="295"/>
      <c r="H18" s="295"/>
      <c r="I18" s="295"/>
      <c r="J18" s="295"/>
      <c r="K18" s="295"/>
      <c r="L18" s="295"/>
      <c r="M18" s="295"/>
      <c r="N18" s="295"/>
      <c r="O18" s="295"/>
      <c r="P18" s="295"/>
      <c r="Q18" s="295"/>
      <c r="R18" s="294"/>
    </row>
    <row r="19" spans="1:18" ht="12" thickBot="1">
      <c r="A19" s="293"/>
      <c r="B19" s="302" t="s">
        <v>150</v>
      </c>
      <c r="C19" s="295"/>
      <c r="D19" s="295"/>
      <c r="E19" s="295"/>
      <c r="F19" s="295"/>
      <c r="G19" s="295"/>
      <c r="H19" s="295"/>
      <c r="I19" s="295"/>
      <c r="J19" s="295"/>
      <c r="K19" s="295"/>
      <c r="L19" s="295"/>
      <c r="M19" s="295"/>
      <c r="N19" s="295"/>
      <c r="O19" s="295"/>
      <c r="P19" s="295"/>
      <c r="Q19" s="295"/>
      <c r="R19" s="294"/>
    </row>
    <row r="20" spans="1:18" ht="22.5">
      <c r="A20" s="293"/>
      <c r="B20" s="807" t="s">
        <v>186</v>
      </c>
      <c r="C20" s="303" t="s">
        <v>280</v>
      </c>
      <c r="D20" s="304"/>
      <c r="E20" s="304"/>
      <c r="F20" s="304"/>
      <c r="G20" s="304"/>
      <c r="H20" s="304"/>
      <c r="I20" s="304"/>
      <c r="J20" s="304"/>
      <c r="K20" s="304"/>
      <c r="L20" s="304"/>
      <c r="M20" s="304"/>
      <c r="N20" s="304"/>
      <c r="O20" s="304"/>
      <c r="P20" s="304"/>
      <c r="Q20" s="305">
        <f>SUM(D20:P20)</f>
        <v>0</v>
      </c>
      <c r="R20" s="294"/>
    </row>
    <row r="21" spans="1:18" ht="33.75">
      <c r="A21" s="293"/>
      <c r="B21" s="808"/>
      <c r="C21" s="312" t="s">
        <v>151</v>
      </c>
      <c r="D21" s="307"/>
      <c r="E21" s="307"/>
      <c r="F21" s="307"/>
      <c r="G21" s="307"/>
      <c r="H21" s="307"/>
      <c r="I21" s="307"/>
      <c r="J21" s="307"/>
      <c r="K21" s="307"/>
      <c r="L21" s="307"/>
      <c r="M21" s="307"/>
      <c r="N21" s="307"/>
      <c r="O21" s="307"/>
      <c r="P21" s="307"/>
      <c r="Q21" s="308">
        <f>SUM(D21:P21)</f>
        <v>0</v>
      </c>
      <c r="R21" s="294"/>
    </row>
    <row r="22" spans="1:18" ht="12" thickBot="1">
      <c r="A22" s="293"/>
      <c r="B22" s="809"/>
      <c r="C22" s="309" t="s">
        <v>152</v>
      </c>
      <c r="D22" s="310">
        <f>D9+D20-D21</f>
        <v>0</v>
      </c>
      <c r="E22" s="310">
        <f aca="true" t="shared" si="3" ref="E22:Q22">E9+E20-E21</f>
        <v>0</v>
      </c>
      <c r="F22" s="310">
        <f t="shared" si="3"/>
        <v>0</v>
      </c>
      <c r="G22" s="310">
        <f>G9+G20-G21</f>
        <v>0</v>
      </c>
      <c r="H22" s="310">
        <f t="shared" si="3"/>
        <v>0</v>
      </c>
      <c r="I22" s="310">
        <f t="shared" si="3"/>
        <v>0</v>
      </c>
      <c r="J22" s="310">
        <f t="shared" si="3"/>
        <v>0</v>
      </c>
      <c r="K22" s="310">
        <f t="shared" si="3"/>
        <v>0</v>
      </c>
      <c r="L22" s="310">
        <f>L9+L20-L21</f>
        <v>0</v>
      </c>
      <c r="M22" s="310">
        <f t="shared" si="3"/>
        <v>0</v>
      </c>
      <c r="N22" s="310">
        <f t="shared" si="3"/>
        <v>0</v>
      </c>
      <c r="O22" s="310">
        <f>O9+O20-O21</f>
        <v>0</v>
      </c>
      <c r="P22" s="310">
        <f t="shared" si="3"/>
        <v>0</v>
      </c>
      <c r="Q22" s="311">
        <f t="shared" si="3"/>
        <v>0</v>
      </c>
      <c r="R22" s="294"/>
    </row>
    <row r="23" spans="1:18" ht="12" thickBot="1">
      <c r="A23" s="293"/>
      <c r="B23" s="295"/>
      <c r="C23" s="295"/>
      <c r="D23" s="295"/>
      <c r="E23" s="295"/>
      <c r="F23" s="295"/>
      <c r="G23" s="295"/>
      <c r="H23" s="295"/>
      <c r="I23" s="295"/>
      <c r="J23" s="295"/>
      <c r="K23" s="295"/>
      <c r="L23" s="295"/>
      <c r="M23" s="295"/>
      <c r="N23" s="295"/>
      <c r="O23" s="295"/>
      <c r="P23" s="295"/>
      <c r="Q23" s="295"/>
      <c r="R23" s="294"/>
    </row>
    <row r="24" spans="1:18" ht="22.5">
      <c r="A24" s="293"/>
      <c r="B24" s="807" t="s">
        <v>185</v>
      </c>
      <c r="C24" s="303" t="s">
        <v>280</v>
      </c>
      <c r="D24" s="304"/>
      <c r="E24" s="304"/>
      <c r="F24" s="304"/>
      <c r="G24" s="304"/>
      <c r="H24" s="304"/>
      <c r="I24" s="304"/>
      <c r="J24" s="304"/>
      <c r="K24" s="304"/>
      <c r="L24" s="304"/>
      <c r="M24" s="304"/>
      <c r="N24" s="304"/>
      <c r="O24" s="304"/>
      <c r="P24" s="304"/>
      <c r="Q24" s="305">
        <f>SUM(D24:P24)</f>
        <v>0</v>
      </c>
      <c r="R24" s="294"/>
    </row>
    <row r="25" spans="1:18" ht="33.75">
      <c r="A25" s="293"/>
      <c r="B25" s="808"/>
      <c r="C25" s="312" t="s">
        <v>151</v>
      </c>
      <c r="D25" s="307"/>
      <c r="E25" s="307"/>
      <c r="F25" s="307"/>
      <c r="G25" s="307"/>
      <c r="H25" s="307"/>
      <c r="I25" s="307"/>
      <c r="J25" s="307"/>
      <c r="K25" s="307"/>
      <c r="L25" s="307"/>
      <c r="M25" s="307"/>
      <c r="N25" s="307"/>
      <c r="O25" s="307"/>
      <c r="P25" s="307"/>
      <c r="Q25" s="308">
        <f>SUM(D25:P25)</f>
        <v>0</v>
      </c>
      <c r="R25" s="294"/>
    </row>
    <row r="26" spans="1:18" ht="12" thickBot="1">
      <c r="A26" s="293"/>
      <c r="B26" s="809"/>
      <c r="C26" s="309" t="s">
        <v>152</v>
      </c>
      <c r="D26" s="310">
        <f>D13+D24-D25</f>
        <v>0</v>
      </c>
      <c r="E26" s="310">
        <f aca="true" t="shared" si="4" ref="E26:Q26">E13+E24-E25</f>
        <v>0</v>
      </c>
      <c r="F26" s="310">
        <f t="shared" si="4"/>
        <v>0</v>
      </c>
      <c r="G26" s="310">
        <f>G13+G24-G25</f>
        <v>0</v>
      </c>
      <c r="H26" s="310">
        <f t="shared" si="4"/>
        <v>0</v>
      </c>
      <c r="I26" s="310">
        <f t="shared" si="4"/>
        <v>0</v>
      </c>
      <c r="J26" s="310">
        <f t="shared" si="4"/>
        <v>0</v>
      </c>
      <c r="K26" s="310">
        <f t="shared" si="4"/>
        <v>0</v>
      </c>
      <c r="L26" s="310">
        <f>L13+L24-L25</f>
        <v>0</v>
      </c>
      <c r="M26" s="310">
        <f t="shared" si="4"/>
        <v>0</v>
      </c>
      <c r="N26" s="310">
        <f t="shared" si="4"/>
        <v>0</v>
      </c>
      <c r="O26" s="310">
        <f>O13+O24-O25</f>
        <v>0</v>
      </c>
      <c r="P26" s="310">
        <f t="shared" si="4"/>
        <v>0</v>
      </c>
      <c r="Q26" s="311">
        <f t="shared" si="4"/>
        <v>0</v>
      </c>
      <c r="R26" s="294"/>
    </row>
    <row r="27" spans="1:18" ht="12" thickBot="1">
      <c r="A27" s="293"/>
      <c r="B27" s="295"/>
      <c r="C27" s="295"/>
      <c r="D27" s="295"/>
      <c r="E27" s="295"/>
      <c r="F27" s="295"/>
      <c r="G27" s="295"/>
      <c r="H27" s="295"/>
      <c r="I27" s="295"/>
      <c r="J27" s="295"/>
      <c r="K27" s="295"/>
      <c r="L27" s="295"/>
      <c r="M27" s="295"/>
      <c r="N27" s="295"/>
      <c r="O27" s="295"/>
      <c r="P27" s="295"/>
      <c r="Q27" s="295"/>
      <c r="R27" s="294"/>
    </row>
    <row r="28" spans="1:18" ht="22.5">
      <c r="A28" s="293"/>
      <c r="B28" s="807" t="s">
        <v>187</v>
      </c>
      <c r="C28" s="303" t="s">
        <v>280</v>
      </c>
      <c r="D28" s="304"/>
      <c r="E28" s="304"/>
      <c r="F28" s="304"/>
      <c r="G28" s="304"/>
      <c r="H28" s="304"/>
      <c r="I28" s="304"/>
      <c r="J28" s="304"/>
      <c r="K28" s="304"/>
      <c r="L28" s="304"/>
      <c r="M28" s="304"/>
      <c r="N28" s="304"/>
      <c r="O28" s="304"/>
      <c r="P28" s="304"/>
      <c r="Q28" s="305">
        <f>SUM(D28:P28)</f>
        <v>0</v>
      </c>
      <c r="R28" s="294"/>
    </row>
    <row r="29" spans="1:18" ht="33.75">
      <c r="A29" s="293"/>
      <c r="B29" s="808"/>
      <c r="C29" s="312" t="s">
        <v>151</v>
      </c>
      <c r="D29" s="307"/>
      <c r="E29" s="307"/>
      <c r="F29" s="307"/>
      <c r="G29" s="307"/>
      <c r="H29" s="307"/>
      <c r="I29" s="307"/>
      <c r="J29" s="307"/>
      <c r="K29" s="307"/>
      <c r="L29" s="307"/>
      <c r="M29" s="307"/>
      <c r="N29" s="307"/>
      <c r="O29" s="307"/>
      <c r="P29" s="307"/>
      <c r="Q29" s="308">
        <f>SUM(D29:P29)</f>
        <v>0</v>
      </c>
      <c r="R29" s="294"/>
    </row>
    <row r="30" spans="1:18" ht="12" thickBot="1">
      <c r="A30" s="293"/>
      <c r="B30" s="809"/>
      <c r="C30" s="309" t="s">
        <v>152</v>
      </c>
      <c r="D30" s="310">
        <f>D17+D28-D29</f>
        <v>0</v>
      </c>
      <c r="E30" s="310">
        <f aca="true" t="shared" si="5" ref="E30:Q30">E17+E28-E29</f>
        <v>0</v>
      </c>
      <c r="F30" s="310">
        <f t="shared" si="5"/>
        <v>0</v>
      </c>
      <c r="G30" s="310">
        <f>G17+G28-G29</f>
        <v>0</v>
      </c>
      <c r="H30" s="310">
        <f t="shared" si="5"/>
        <v>0</v>
      </c>
      <c r="I30" s="310">
        <f t="shared" si="5"/>
        <v>0</v>
      </c>
      <c r="J30" s="310">
        <f t="shared" si="5"/>
        <v>0</v>
      </c>
      <c r="K30" s="310">
        <f t="shared" si="5"/>
        <v>0</v>
      </c>
      <c r="L30" s="310">
        <f>L17+L28-L29</f>
        <v>0</v>
      </c>
      <c r="M30" s="310">
        <f t="shared" si="5"/>
        <v>0</v>
      </c>
      <c r="N30" s="310">
        <f t="shared" si="5"/>
        <v>0</v>
      </c>
      <c r="O30" s="310">
        <f>O17+O28-O29</f>
        <v>0</v>
      </c>
      <c r="P30" s="310">
        <f t="shared" si="5"/>
        <v>0</v>
      </c>
      <c r="Q30" s="311">
        <f t="shared" si="5"/>
        <v>0</v>
      </c>
      <c r="R30" s="294"/>
    </row>
    <row r="31" spans="1:18" ht="11.25">
      <c r="A31" s="293"/>
      <c r="B31" s="295"/>
      <c r="C31" s="295"/>
      <c r="D31" s="295"/>
      <c r="E31" s="295"/>
      <c r="F31" s="295"/>
      <c r="G31" s="295"/>
      <c r="H31" s="295"/>
      <c r="I31" s="295"/>
      <c r="J31" s="295"/>
      <c r="K31" s="295"/>
      <c r="L31" s="295"/>
      <c r="M31" s="295"/>
      <c r="N31" s="295"/>
      <c r="O31" s="295"/>
      <c r="P31" s="295"/>
      <c r="Q31" s="295"/>
      <c r="R31" s="294"/>
    </row>
    <row r="32" spans="1:18" ht="12" thickBot="1">
      <c r="A32" s="293"/>
      <c r="B32" s="302" t="s">
        <v>153</v>
      </c>
      <c r="C32" s="295"/>
      <c r="D32" s="295"/>
      <c r="E32" s="295"/>
      <c r="F32" s="295"/>
      <c r="G32" s="295"/>
      <c r="H32" s="295"/>
      <c r="I32" s="295"/>
      <c r="J32" s="295"/>
      <c r="K32" s="295"/>
      <c r="L32" s="295"/>
      <c r="M32" s="295"/>
      <c r="N32" s="295"/>
      <c r="O32" s="295"/>
      <c r="P32" s="295"/>
      <c r="Q32" s="295"/>
      <c r="R32" s="294"/>
    </row>
    <row r="33" spans="1:18" s="318" customFormat="1" ht="23.25" thickBot="1">
      <c r="A33" s="313"/>
      <c r="B33" s="314"/>
      <c r="C33" s="314"/>
      <c r="D33" s="315" t="str">
        <f>IF('Page de garde'!$D$4="","Réalisations Année"&amp;CHAR(10)&amp;"N-1","Réalisations Année"&amp;CHAR(10)&amp;'Page de garde'!$D$4-1)</f>
        <v>Réalisations Année
N-1</v>
      </c>
      <c r="E33" s="316" t="str">
        <f>IF('Page de garde'!$D$4="","Prévisions Année N","Prévisions Année "&amp;'Page de garde'!$D$4)</f>
        <v>Prévisions Année N</v>
      </c>
      <c r="F33" s="317" t="str">
        <f>IF('Page de garde'!$D$4="","Réalisations Année N","Réalisations Année "&amp;'Page de garde'!$D$4)</f>
        <v>Réalisations Année N</v>
      </c>
      <c r="G33" s="295"/>
      <c r="H33" s="295"/>
      <c r="I33" s="295"/>
      <c r="J33" s="295"/>
      <c r="K33" s="295"/>
      <c r="L33" s="295"/>
      <c r="M33" s="295"/>
      <c r="N33" s="295"/>
      <c r="O33" s="295"/>
      <c r="P33" s="295"/>
      <c r="Q33" s="295"/>
      <c r="R33" s="294"/>
    </row>
    <row r="34" spans="1:18" ht="11.25">
      <c r="A34" s="293"/>
      <c r="B34" s="807" t="s">
        <v>154</v>
      </c>
      <c r="C34" s="303" t="s">
        <v>158</v>
      </c>
      <c r="D34" s="319">
        <f>IF($Q22&lt;0,0,$Q22)</f>
        <v>0</v>
      </c>
      <c r="E34" s="319">
        <f>IF($Q26&lt;0,0,$Q26)</f>
        <v>0</v>
      </c>
      <c r="F34" s="320">
        <f>IF($Q30&lt;0,0,$Q30)</f>
        <v>0</v>
      </c>
      <c r="G34" s="295"/>
      <c r="H34" s="295"/>
      <c r="I34" s="295"/>
      <c r="J34" s="295"/>
      <c r="K34" s="295"/>
      <c r="L34" s="295"/>
      <c r="M34" s="295"/>
      <c r="N34" s="295"/>
      <c r="O34" s="295"/>
      <c r="P34" s="295"/>
      <c r="Q34" s="295"/>
      <c r="R34" s="294"/>
    </row>
    <row r="35" spans="1:18" ht="11.25">
      <c r="A35" s="293"/>
      <c r="B35" s="808"/>
      <c r="C35" s="306" t="s">
        <v>164</v>
      </c>
      <c r="D35" s="307"/>
      <c r="E35" s="307"/>
      <c r="F35" s="323"/>
      <c r="G35" s="295"/>
      <c r="H35" s="295"/>
      <c r="I35" s="295"/>
      <c r="J35" s="295"/>
      <c r="K35" s="295"/>
      <c r="L35" s="295"/>
      <c r="M35" s="295"/>
      <c r="N35" s="295"/>
      <c r="O35" s="295"/>
      <c r="P35" s="295"/>
      <c r="Q35" s="295"/>
      <c r="R35" s="294"/>
    </row>
    <row r="36" spans="1:18" ht="11.25">
      <c r="A36" s="293"/>
      <c r="B36" s="808"/>
      <c r="C36" s="306" t="s">
        <v>165</v>
      </c>
      <c r="D36" s="307"/>
      <c r="E36" s="307"/>
      <c r="F36" s="323"/>
      <c r="G36" s="295"/>
      <c r="H36" s="295"/>
      <c r="I36" s="295"/>
      <c r="J36" s="295"/>
      <c r="K36" s="295"/>
      <c r="L36" s="295"/>
      <c r="M36" s="295"/>
      <c r="N36" s="295"/>
      <c r="O36" s="295"/>
      <c r="P36" s="295"/>
      <c r="Q36" s="295"/>
      <c r="R36" s="294"/>
    </row>
    <row r="37" spans="1:18" ht="11.25">
      <c r="A37" s="293"/>
      <c r="B37" s="808"/>
      <c r="C37" s="306" t="s">
        <v>166</v>
      </c>
      <c r="D37" s="307"/>
      <c r="E37" s="307"/>
      <c r="F37" s="323"/>
      <c r="G37" s="295"/>
      <c r="H37" s="295"/>
      <c r="I37" s="295"/>
      <c r="J37" s="295"/>
      <c r="K37" s="295"/>
      <c r="L37" s="295"/>
      <c r="M37" s="295"/>
      <c r="N37" s="295"/>
      <c r="O37" s="295"/>
      <c r="P37" s="295"/>
      <c r="Q37" s="295"/>
      <c r="R37" s="294"/>
    </row>
    <row r="38" spans="1:18" ht="11.25">
      <c r="A38" s="293"/>
      <c r="B38" s="808"/>
      <c r="C38" s="306" t="s">
        <v>155</v>
      </c>
      <c r="D38" s="325">
        <f>SUM(D34:D37)</f>
        <v>0</v>
      </c>
      <c r="E38" s="325">
        <f>SUM(E34:E37)</f>
        <v>0</v>
      </c>
      <c r="F38" s="308">
        <f>SUM(F34:F37)</f>
        <v>0</v>
      </c>
      <c r="G38" s="295"/>
      <c r="H38" s="295"/>
      <c r="I38" s="295"/>
      <c r="J38" s="295"/>
      <c r="K38" s="295"/>
      <c r="L38" s="295"/>
      <c r="M38" s="295"/>
      <c r="N38" s="295"/>
      <c r="O38" s="295"/>
      <c r="P38" s="295"/>
      <c r="Q38" s="295"/>
      <c r="R38" s="294"/>
    </row>
    <row r="39" spans="1:18" ht="11.25">
      <c r="A39" s="293"/>
      <c r="B39" s="808"/>
      <c r="C39" s="306" t="s">
        <v>156</v>
      </c>
      <c r="D39" s="325">
        <f>IF(D38-D47&gt;0,0,D47-D38)</f>
        <v>0</v>
      </c>
      <c r="E39" s="325">
        <f>IF(E38-E47&gt;0,0,E47-E38)</f>
        <v>0</v>
      </c>
      <c r="F39" s="308">
        <f>IF(F38-F47&gt;0,0,F47-F38)</f>
        <v>0</v>
      </c>
      <c r="G39" s="295"/>
      <c r="H39" s="295"/>
      <c r="I39" s="295"/>
      <c r="J39" s="295"/>
      <c r="K39" s="295"/>
      <c r="L39" s="295"/>
      <c r="M39" s="295"/>
      <c r="N39" s="295"/>
      <c r="O39" s="295"/>
      <c r="P39" s="295"/>
      <c r="Q39" s="295"/>
      <c r="R39" s="294"/>
    </row>
    <row r="40" spans="1:18" ht="12" thickBot="1">
      <c r="A40" s="293"/>
      <c r="B40" s="809"/>
      <c r="C40" s="309" t="s">
        <v>157</v>
      </c>
      <c r="D40" s="310">
        <f>D38+D39</f>
        <v>0</v>
      </c>
      <c r="E40" s="310">
        <f>E38+E39</f>
        <v>0</v>
      </c>
      <c r="F40" s="311">
        <f>F38+F39</f>
        <v>0</v>
      </c>
      <c r="G40" s="295"/>
      <c r="H40" s="295"/>
      <c r="I40" s="295"/>
      <c r="J40" s="295"/>
      <c r="K40" s="295"/>
      <c r="L40" s="295"/>
      <c r="M40" s="295"/>
      <c r="N40" s="295"/>
      <c r="O40" s="295"/>
      <c r="P40" s="295"/>
      <c r="Q40" s="295"/>
      <c r="R40" s="294"/>
    </row>
    <row r="41" spans="1:18" ht="12" thickBot="1">
      <c r="A41" s="293"/>
      <c r="B41" s="302"/>
      <c r="C41" s="295"/>
      <c r="D41" s="295"/>
      <c r="E41" s="295"/>
      <c r="F41" s="295"/>
      <c r="G41" s="295"/>
      <c r="H41" s="295"/>
      <c r="I41" s="295"/>
      <c r="J41" s="295"/>
      <c r="K41" s="295"/>
      <c r="L41" s="295"/>
      <c r="M41" s="295"/>
      <c r="N41" s="295"/>
      <c r="O41" s="295"/>
      <c r="P41" s="295"/>
      <c r="Q41" s="295"/>
      <c r="R41" s="294"/>
    </row>
    <row r="42" spans="1:18" s="318" customFormat="1" ht="23.25" thickBot="1">
      <c r="A42" s="313"/>
      <c r="B42" s="314"/>
      <c r="C42" s="314"/>
      <c r="D42" s="315" t="str">
        <f>IF('Page de garde'!$D$4="","Réalisations Année"&amp;CHAR(10)&amp;"N-1","Réalisations Année"&amp;CHAR(10)&amp;'Page de garde'!$D$4-1)</f>
        <v>Réalisations Année
N-1</v>
      </c>
      <c r="E42" s="316" t="str">
        <f>IF('Page de garde'!$D$4="","Prévisions Année N","Prévisions Année "&amp;'Page de garde'!$D$4)</f>
        <v>Prévisions Année N</v>
      </c>
      <c r="F42" s="317" t="str">
        <f>IF('Page de garde'!$D$4="","Réalisations Année N","Réalisations Année "&amp;'Page de garde'!$D$4)</f>
        <v>Réalisations Année N</v>
      </c>
      <c r="G42" s="295"/>
      <c r="H42" s="295"/>
      <c r="I42" s="295"/>
      <c r="J42" s="295"/>
      <c r="K42" s="295"/>
      <c r="L42" s="295"/>
      <c r="M42" s="295"/>
      <c r="N42" s="295"/>
      <c r="O42" s="295"/>
      <c r="P42" s="295"/>
      <c r="Q42" s="295"/>
      <c r="R42" s="294"/>
    </row>
    <row r="43" spans="1:18" ht="11.25">
      <c r="A43" s="293"/>
      <c r="B43" s="807" t="s">
        <v>159</v>
      </c>
      <c r="C43" s="321" t="s">
        <v>160</v>
      </c>
      <c r="D43" s="322">
        <f>IF($Q22&gt;0,0,-$Q22)</f>
        <v>0</v>
      </c>
      <c r="E43" s="322">
        <f>IF($Q26&gt;0,0,-$Q26)</f>
        <v>0</v>
      </c>
      <c r="F43" s="305">
        <f>IF($Q30&gt;0,0,-$Q30)</f>
        <v>0</v>
      </c>
      <c r="G43" s="295"/>
      <c r="H43" s="295"/>
      <c r="I43" s="295"/>
      <c r="J43" s="295"/>
      <c r="K43" s="295"/>
      <c r="L43" s="295"/>
      <c r="M43" s="295"/>
      <c r="N43" s="295"/>
      <c r="O43" s="295"/>
      <c r="P43" s="295"/>
      <c r="Q43" s="295"/>
      <c r="R43" s="294"/>
    </row>
    <row r="44" spans="1:18" ht="11.25">
      <c r="A44" s="293"/>
      <c r="B44" s="808"/>
      <c r="C44" s="324" t="s">
        <v>161</v>
      </c>
      <c r="D44" s="307"/>
      <c r="E44" s="307"/>
      <c r="F44" s="323"/>
      <c r="G44" s="295"/>
      <c r="H44" s="295"/>
      <c r="I44" s="295"/>
      <c r="J44" s="295"/>
      <c r="K44" s="295"/>
      <c r="L44" s="295"/>
      <c r="M44" s="295"/>
      <c r="N44" s="295"/>
      <c r="O44" s="295"/>
      <c r="P44" s="295"/>
      <c r="Q44" s="295"/>
      <c r="R44" s="294"/>
    </row>
    <row r="45" spans="1:18" ht="11.25">
      <c r="A45" s="293"/>
      <c r="B45" s="808"/>
      <c r="C45" s="324" t="s">
        <v>162</v>
      </c>
      <c r="D45" s="307"/>
      <c r="E45" s="307"/>
      <c r="F45" s="323"/>
      <c r="G45" s="295"/>
      <c r="H45" s="295"/>
      <c r="I45" s="295"/>
      <c r="J45" s="295"/>
      <c r="K45" s="295"/>
      <c r="L45" s="295"/>
      <c r="M45" s="295"/>
      <c r="N45" s="295"/>
      <c r="O45" s="295"/>
      <c r="P45" s="295"/>
      <c r="Q45" s="295"/>
      <c r="R45" s="294"/>
    </row>
    <row r="46" spans="1:18" ht="11.25">
      <c r="A46" s="293"/>
      <c r="B46" s="808"/>
      <c r="C46" s="324" t="s">
        <v>163</v>
      </c>
      <c r="D46" s="307"/>
      <c r="E46" s="307"/>
      <c r="F46" s="323"/>
      <c r="G46" s="295"/>
      <c r="H46" s="295"/>
      <c r="I46" s="295"/>
      <c r="J46" s="295"/>
      <c r="K46" s="295"/>
      <c r="L46" s="295"/>
      <c r="M46" s="295"/>
      <c r="N46" s="295"/>
      <c r="O46" s="295"/>
      <c r="P46" s="295"/>
      <c r="Q46" s="295"/>
      <c r="R46" s="294"/>
    </row>
    <row r="47" spans="1:18" ht="11.25">
      <c r="A47" s="293"/>
      <c r="B47" s="808"/>
      <c r="C47" s="324" t="s">
        <v>208</v>
      </c>
      <c r="D47" s="325">
        <f>SUM(D43:D46)</f>
        <v>0</v>
      </c>
      <c r="E47" s="325">
        <f>SUM(E43:E46)</f>
        <v>0</v>
      </c>
      <c r="F47" s="308">
        <f>SUM(F43:F46)</f>
        <v>0</v>
      </c>
      <c r="G47" s="295"/>
      <c r="H47" s="295"/>
      <c r="I47" s="295"/>
      <c r="J47" s="295"/>
      <c r="K47" s="295"/>
      <c r="L47" s="295"/>
      <c r="M47" s="295"/>
      <c r="N47" s="295"/>
      <c r="O47" s="295"/>
      <c r="P47" s="295"/>
      <c r="Q47" s="295"/>
      <c r="R47" s="294"/>
    </row>
    <row r="48" spans="1:18" ht="11.25">
      <c r="A48" s="293"/>
      <c r="B48" s="808"/>
      <c r="C48" s="324" t="s">
        <v>167</v>
      </c>
      <c r="D48" s="325">
        <f>IF(D47-D38&gt;0,0,D38-D47)</f>
        <v>0</v>
      </c>
      <c r="E48" s="325">
        <f>IF(E47-E38&gt;0,0,E38-E47)</f>
        <v>0</v>
      </c>
      <c r="F48" s="308">
        <f>IF(F47-F38&gt;0,0,F38-F47)</f>
        <v>0</v>
      </c>
      <c r="G48" s="295"/>
      <c r="H48" s="295"/>
      <c r="I48" s="295"/>
      <c r="J48" s="295"/>
      <c r="K48" s="295"/>
      <c r="L48" s="295"/>
      <c r="M48" s="295"/>
      <c r="N48" s="295"/>
      <c r="O48" s="295"/>
      <c r="P48" s="295"/>
      <c r="Q48" s="295"/>
      <c r="R48" s="294"/>
    </row>
    <row r="49" spans="1:18" ht="12" thickBot="1">
      <c r="A49" s="293"/>
      <c r="B49" s="809"/>
      <c r="C49" s="326" t="s">
        <v>157</v>
      </c>
      <c r="D49" s="310">
        <f>D47+D48</f>
        <v>0</v>
      </c>
      <c r="E49" s="310">
        <f>E47+E48</f>
        <v>0</v>
      </c>
      <c r="F49" s="311">
        <f>F47+F48</f>
        <v>0</v>
      </c>
      <c r="G49" s="295"/>
      <c r="H49" s="295"/>
      <c r="I49" s="295"/>
      <c r="J49" s="295"/>
      <c r="K49" s="295"/>
      <c r="L49" s="295"/>
      <c r="M49" s="295"/>
      <c r="N49" s="295"/>
      <c r="O49" s="295"/>
      <c r="P49" s="295"/>
      <c r="Q49" s="295"/>
      <c r="R49" s="294"/>
    </row>
    <row r="50" spans="1:18" ht="12" thickBot="1">
      <c r="A50" s="327"/>
      <c r="B50" s="328"/>
      <c r="C50" s="328"/>
      <c r="D50" s="328"/>
      <c r="E50" s="328"/>
      <c r="F50" s="328"/>
      <c r="G50" s="328"/>
      <c r="H50" s="328"/>
      <c r="I50" s="328"/>
      <c r="J50" s="328"/>
      <c r="K50" s="328"/>
      <c r="L50" s="328"/>
      <c r="M50" s="328"/>
      <c r="N50" s="328"/>
      <c r="O50" s="328"/>
      <c r="P50" s="328"/>
      <c r="Q50" s="328"/>
      <c r="R50" s="329"/>
    </row>
  </sheetData>
  <sheetProtection password="EAD6" sheet="1" objects="1" scenarios="1"/>
  <mergeCells count="14">
    <mergeCell ref="B2:Q2"/>
    <mergeCell ref="Q4:Q5"/>
    <mergeCell ref="B7:B9"/>
    <mergeCell ref="B11:B13"/>
    <mergeCell ref="B15:B17"/>
    <mergeCell ref="D4:D5"/>
    <mergeCell ref="E4:H4"/>
    <mergeCell ref="I4:M4"/>
    <mergeCell ref="B20:B22"/>
    <mergeCell ref="B24:B26"/>
    <mergeCell ref="B28:B30"/>
    <mergeCell ref="B34:B40"/>
    <mergeCell ref="B43:B49"/>
    <mergeCell ref="N4:P4"/>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56" r:id="rId2"/>
  <drawing r:id="rId1"/>
</worksheet>
</file>

<file path=xl/worksheets/sheet11.xml><?xml version="1.0" encoding="utf-8"?>
<worksheet xmlns="http://schemas.openxmlformats.org/spreadsheetml/2006/main" xmlns:r="http://schemas.openxmlformats.org/officeDocument/2006/relationships">
  <sheetPr codeName="Feuil10"/>
  <dimension ref="B2:M41"/>
  <sheetViews>
    <sheetView showGridLines="0" zoomScalePageLayoutView="0" workbookViewId="0" topLeftCell="A1">
      <selection activeCell="A1" sqref="A1"/>
    </sheetView>
  </sheetViews>
  <sheetFormatPr defaultColWidth="9.140625" defaultRowHeight="15"/>
  <cols>
    <col min="1" max="1" width="2.7109375" style="11" customWidth="1"/>
    <col min="2" max="2" width="9.140625" style="11" customWidth="1"/>
    <col min="3" max="3" width="50.140625" style="11" bestFit="1" customWidth="1"/>
    <col min="4" max="11" width="9.140625" style="482" customWidth="1"/>
    <col min="12" max="16384" width="9.140625" style="11" customWidth="1"/>
  </cols>
  <sheetData>
    <row r="2" spans="2:13" ht="38.25" customHeight="1">
      <c r="B2" s="815" t="s">
        <v>91</v>
      </c>
      <c r="C2" s="815"/>
      <c r="D2" s="815"/>
      <c r="E2" s="815"/>
      <c r="F2" s="815"/>
      <c r="G2" s="815"/>
      <c r="H2" s="815"/>
      <c r="I2" s="815"/>
      <c r="J2" s="815"/>
      <c r="K2" s="815"/>
      <c r="L2" s="815"/>
      <c r="M2" s="815"/>
    </row>
    <row r="3" spans="3:11" ht="17.25" customHeight="1">
      <c r="C3" s="483"/>
      <c r="D3" s="484"/>
      <c r="E3" s="484"/>
      <c r="F3" s="484"/>
      <c r="G3" s="484"/>
      <c r="H3" s="484"/>
      <c r="I3" s="484"/>
      <c r="J3" s="484"/>
      <c r="K3" s="484"/>
    </row>
    <row r="4" spans="3:11" ht="13.5" customHeight="1">
      <c r="C4" s="483"/>
      <c r="D4" s="484"/>
      <c r="E4" s="484"/>
      <c r="F4" s="484"/>
      <c r="G4" s="484"/>
      <c r="H4" s="484"/>
      <c r="I4" s="484"/>
      <c r="J4" s="484"/>
      <c r="K4" s="484"/>
    </row>
    <row r="5" spans="2:11" ht="13.5" customHeight="1" thickBot="1">
      <c r="B5" s="573" t="s">
        <v>329</v>
      </c>
      <c r="C5" s="483"/>
      <c r="D5" s="484"/>
      <c r="E5" s="484"/>
      <c r="F5" s="484"/>
      <c r="G5" s="484"/>
      <c r="H5" s="484"/>
      <c r="I5" s="484"/>
      <c r="J5" s="484"/>
      <c r="K5" s="484"/>
    </row>
    <row r="6" spans="2:13" ht="44.25" customHeight="1">
      <c r="B6" s="816" t="s">
        <v>80</v>
      </c>
      <c r="C6" s="819" t="s">
        <v>81</v>
      </c>
      <c r="D6" s="822" t="s">
        <v>346</v>
      </c>
      <c r="E6" s="822" t="s">
        <v>82</v>
      </c>
      <c r="F6" s="825" t="s">
        <v>347</v>
      </c>
      <c r="G6" s="826"/>
      <c r="H6" s="826"/>
      <c r="I6" s="826"/>
      <c r="J6" s="826"/>
      <c r="K6" s="827"/>
      <c r="L6" s="828" t="s">
        <v>348</v>
      </c>
      <c r="M6" s="829"/>
    </row>
    <row r="7" spans="2:13" ht="77.25" customHeight="1">
      <c r="B7" s="817"/>
      <c r="C7" s="820"/>
      <c r="D7" s="823"/>
      <c r="E7" s="823"/>
      <c r="F7" s="832" t="s">
        <v>266</v>
      </c>
      <c r="G7" s="833"/>
      <c r="H7" s="832" t="s">
        <v>410</v>
      </c>
      <c r="I7" s="833"/>
      <c r="J7" s="832" t="s">
        <v>265</v>
      </c>
      <c r="K7" s="833"/>
      <c r="L7" s="830"/>
      <c r="M7" s="831"/>
    </row>
    <row r="8" spans="2:13" s="485" customFormat="1" ht="32.25" customHeight="1" thickBot="1">
      <c r="B8" s="818"/>
      <c r="C8" s="821"/>
      <c r="D8" s="824"/>
      <c r="E8" s="824"/>
      <c r="F8" s="574" t="s">
        <v>267</v>
      </c>
      <c r="G8" s="486" t="s">
        <v>72</v>
      </c>
      <c r="H8" s="574" t="s">
        <v>267</v>
      </c>
      <c r="I8" s="486" t="s">
        <v>72</v>
      </c>
      <c r="J8" s="574" t="s">
        <v>267</v>
      </c>
      <c r="K8" s="486" t="s">
        <v>72</v>
      </c>
      <c r="L8" s="574" t="s">
        <v>267</v>
      </c>
      <c r="M8" s="487" t="s">
        <v>72</v>
      </c>
    </row>
    <row r="9" spans="2:13" ht="12.75" customHeight="1">
      <c r="B9" s="488"/>
      <c r="C9" s="489"/>
      <c r="D9" s="489"/>
      <c r="E9" s="489"/>
      <c r="F9" s="575">
        <f aca="true" t="shared" si="0" ref="F9:F36">IF($D9=0,0,G9/$D9)</f>
        <v>0</v>
      </c>
      <c r="G9" s="489"/>
      <c r="H9" s="575">
        <f aca="true" t="shared" si="1" ref="H9:H36">IF($D9=0,0,I9/$D9)</f>
        <v>0</v>
      </c>
      <c r="I9" s="489"/>
      <c r="J9" s="575">
        <f aca="true" t="shared" si="2" ref="J9:J36">IF($D9=0,0,K9/$D9)</f>
        <v>0</v>
      </c>
      <c r="K9" s="489"/>
      <c r="L9" s="575">
        <f aca="true" t="shared" si="3" ref="L9:L36">IF($D9=0,0,M9/$D9)</f>
        <v>0</v>
      </c>
      <c r="M9" s="490"/>
    </row>
    <row r="10" spans="2:13" ht="12.75" customHeight="1">
      <c r="B10" s="491"/>
      <c r="C10" s="492"/>
      <c r="D10" s="492"/>
      <c r="E10" s="492"/>
      <c r="F10" s="576">
        <f t="shared" si="0"/>
        <v>0</v>
      </c>
      <c r="G10" s="492"/>
      <c r="H10" s="576">
        <f t="shared" si="1"/>
        <v>0</v>
      </c>
      <c r="I10" s="492"/>
      <c r="J10" s="576">
        <f t="shared" si="2"/>
        <v>0</v>
      </c>
      <c r="K10" s="492"/>
      <c r="L10" s="576">
        <f t="shared" si="3"/>
        <v>0</v>
      </c>
      <c r="M10" s="493"/>
    </row>
    <row r="11" spans="2:13" ht="12.75" customHeight="1">
      <c r="B11" s="491"/>
      <c r="C11" s="492"/>
      <c r="D11" s="492"/>
      <c r="E11" s="492"/>
      <c r="F11" s="576">
        <f t="shared" si="0"/>
        <v>0</v>
      </c>
      <c r="G11" s="492"/>
      <c r="H11" s="576">
        <f t="shared" si="1"/>
        <v>0</v>
      </c>
      <c r="I11" s="492"/>
      <c r="J11" s="576">
        <f t="shared" si="2"/>
        <v>0</v>
      </c>
      <c r="K11" s="492"/>
      <c r="L11" s="576">
        <f t="shared" si="3"/>
        <v>0</v>
      </c>
      <c r="M11" s="493"/>
    </row>
    <row r="12" spans="2:13" ht="12.75" customHeight="1">
      <c r="B12" s="491"/>
      <c r="C12" s="492"/>
      <c r="D12" s="492"/>
      <c r="E12" s="492"/>
      <c r="F12" s="576">
        <f t="shared" si="0"/>
        <v>0</v>
      </c>
      <c r="G12" s="492"/>
      <c r="H12" s="576">
        <f t="shared" si="1"/>
        <v>0</v>
      </c>
      <c r="I12" s="492"/>
      <c r="J12" s="576">
        <f t="shared" si="2"/>
        <v>0</v>
      </c>
      <c r="K12" s="492"/>
      <c r="L12" s="576">
        <f t="shared" si="3"/>
        <v>0</v>
      </c>
      <c r="M12" s="493"/>
    </row>
    <row r="13" spans="2:13" ht="12.75" customHeight="1">
      <c r="B13" s="491"/>
      <c r="C13" s="492"/>
      <c r="D13" s="492"/>
      <c r="E13" s="492"/>
      <c r="F13" s="576">
        <f t="shared" si="0"/>
        <v>0</v>
      </c>
      <c r="G13" s="492"/>
      <c r="H13" s="576">
        <f t="shared" si="1"/>
        <v>0</v>
      </c>
      <c r="I13" s="492"/>
      <c r="J13" s="576">
        <f t="shared" si="2"/>
        <v>0</v>
      </c>
      <c r="K13" s="492"/>
      <c r="L13" s="576">
        <f t="shared" si="3"/>
        <v>0</v>
      </c>
      <c r="M13" s="493"/>
    </row>
    <row r="14" spans="2:13" ht="12.75" customHeight="1">
      <c r="B14" s="491"/>
      <c r="C14" s="492"/>
      <c r="D14" s="492"/>
      <c r="E14" s="492"/>
      <c r="F14" s="576">
        <f t="shared" si="0"/>
        <v>0</v>
      </c>
      <c r="G14" s="492"/>
      <c r="H14" s="576">
        <f t="shared" si="1"/>
        <v>0</v>
      </c>
      <c r="I14" s="492"/>
      <c r="J14" s="576">
        <f t="shared" si="2"/>
        <v>0</v>
      </c>
      <c r="K14" s="492"/>
      <c r="L14" s="576">
        <f t="shared" si="3"/>
        <v>0</v>
      </c>
      <c r="M14" s="493"/>
    </row>
    <row r="15" spans="2:13" ht="12.75" customHeight="1">
      <c r="B15" s="491"/>
      <c r="C15" s="492"/>
      <c r="D15" s="492"/>
      <c r="E15" s="492"/>
      <c r="F15" s="576">
        <f t="shared" si="0"/>
        <v>0</v>
      </c>
      <c r="G15" s="492"/>
      <c r="H15" s="576">
        <f t="shared" si="1"/>
        <v>0</v>
      </c>
      <c r="I15" s="492"/>
      <c r="J15" s="576">
        <f t="shared" si="2"/>
        <v>0</v>
      </c>
      <c r="K15" s="492"/>
      <c r="L15" s="576">
        <f t="shared" si="3"/>
        <v>0</v>
      </c>
      <c r="M15" s="493"/>
    </row>
    <row r="16" spans="2:13" ht="12.75" customHeight="1">
      <c r="B16" s="491"/>
      <c r="C16" s="492"/>
      <c r="D16" s="492"/>
      <c r="E16" s="492"/>
      <c r="F16" s="576">
        <f t="shared" si="0"/>
        <v>0</v>
      </c>
      <c r="G16" s="492"/>
      <c r="H16" s="576">
        <f t="shared" si="1"/>
        <v>0</v>
      </c>
      <c r="I16" s="492"/>
      <c r="J16" s="576">
        <f t="shared" si="2"/>
        <v>0</v>
      </c>
      <c r="K16" s="492"/>
      <c r="L16" s="576">
        <f t="shared" si="3"/>
        <v>0</v>
      </c>
      <c r="M16" s="493"/>
    </row>
    <row r="17" spans="2:13" ht="12.75" customHeight="1">
      <c r="B17" s="491"/>
      <c r="C17" s="492"/>
      <c r="D17" s="492"/>
      <c r="E17" s="492"/>
      <c r="F17" s="576">
        <f t="shared" si="0"/>
        <v>0</v>
      </c>
      <c r="G17" s="492"/>
      <c r="H17" s="576">
        <f t="shared" si="1"/>
        <v>0</v>
      </c>
      <c r="I17" s="492"/>
      <c r="J17" s="576">
        <f t="shared" si="2"/>
        <v>0</v>
      </c>
      <c r="K17" s="492"/>
      <c r="L17" s="576">
        <f t="shared" si="3"/>
        <v>0</v>
      </c>
      <c r="M17" s="493"/>
    </row>
    <row r="18" spans="2:13" ht="12.75" customHeight="1">
      <c r="B18" s="491"/>
      <c r="C18" s="492"/>
      <c r="D18" s="492"/>
      <c r="E18" s="492"/>
      <c r="F18" s="576">
        <f t="shared" si="0"/>
        <v>0</v>
      </c>
      <c r="G18" s="492"/>
      <c r="H18" s="576">
        <f t="shared" si="1"/>
        <v>0</v>
      </c>
      <c r="I18" s="492"/>
      <c r="J18" s="576">
        <f t="shared" si="2"/>
        <v>0</v>
      </c>
      <c r="K18" s="492"/>
      <c r="L18" s="576">
        <f t="shared" si="3"/>
        <v>0</v>
      </c>
      <c r="M18" s="493"/>
    </row>
    <row r="19" spans="2:13" ht="12.75" customHeight="1">
      <c r="B19" s="491"/>
      <c r="C19" s="492"/>
      <c r="D19" s="492"/>
      <c r="E19" s="492"/>
      <c r="F19" s="576">
        <f t="shared" si="0"/>
        <v>0</v>
      </c>
      <c r="G19" s="492"/>
      <c r="H19" s="576">
        <f t="shared" si="1"/>
        <v>0</v>
      </c>
      <c r="I19" s="492"/>
      <c r="J19" s="576">
        <f t="shared" si="2"/>
        <v>0</v>
      </c>
      <c r="K19" s="492"/>
      <c r="L19" s="576">
        <f t="shared" si="3"/>
        <v>0</v>
      </c>
      <c r="M19" s="493"/>
    </row>
    <row r="20" spans="2:13" ht="12.75" customHeight="1">
      <c r="B20" s="491"/>
      <c r="C20" s="492"/>
      <c r="D20" s="492"/>
      <c r="E20" s="492"/>
      <c r="F20" s="576">
        <f t="shared" si="0"/>
        <v>0</v>
      </c>
      <c r="G20" s="492"/>
      <c r="H20" s="576">
        <f t="shared" si="1"/>
        <v>0</v>
      </c>
      <c r="I20" s="492"/>
      <c r="J20" s="576">
        <f t="shared" si="2"/>
        <v>0</v>
      </c>
      <c r="K20" s="492"/>
      <c r="L20" s="576">
        <f t="shared" si="3"/>
        <v>0</v>
      </c>
      <c r="M20" s="493"/>
    </row>
    <row r="21" spans="2:13" ht="12.75" customHeight="1">
      <c r="B21" s="491"/>
      <c r="C21" s="492"/>
      <c r="D21" s="492"/>
      <c r="E21" s="492"/>
      <c r="F21" s="576">
        <f t="shared" si="0"/>
        <v>0</v>
      </c>
      <c r="G21" s="492"/>
      <c r="H21" s="576">
        <f t="shared" si="1"/>
        <v>0</v>
      </c>
      <c r="I21" s="492"/>
      <c r="J21" s="576">
        <f t="shared" si="2"/>
        <v>0</v>
      </c>
      <c r="K21" s="492"/>
      <c r="L21" s="576">
        <f t="shared" si="3"/>
        <v>0</v>
      </c>
      <c r="M21" s="493"/>
    </row>
    <row r="22" spans="2:13" ht="12.75" customHeight="1">
      <c r="B22" s="491"/>
      <c r="C22" s="492"/>
      <c r="D22" s="492"/>
      <c r="E22" s="492"/>
      <c r="F22" s="576">
        <f t="shared" si="0"/>
        <v>0</v>
      </c>
      <c r="G22" s="492"/>
      <c r="H22" s="576">
        <f t="shared" si="1"/>
        <v>0</v>
      </c>
      <c r="I22" s="492"/>
      <c r="J22" s="576">
        <f t="shared" si="2"/>
        <v>0</v>
      </c>
      <c r="K22" s="492"/>
      <c r="L22" s="576">
        <f t="shared" si="3"/>
        <v>0</v>
      </c>
      <c r="M22" s="493"/>
    </row>
    <row r="23" spans="2:13" ht="12.75" customHeight="1">
      <c r="B23" s="491"/>
      <c r="C23" s="492"/>
      <c r="D23" s="492"/>
      <c r="E23" s="492"/>
      <c r="F23" s="576">
        <f t="shared" si="0"/>
        <v>0</v>
      </c>
      <c r="G23" s="492"/>
      <c r="H23" s="576">
        <f t="shared" si="1"/>
        <v>0</v>
      </c>
      <c r="I23" s="492"/>
      <c r="J23" s="576">
        <f t="shared" si="2"/>
        <v>0</v>
      </c>
      <c r="K23" s="492"/>
      <c r="L23" s="576">
        <f t="shared" si="3"/>
        <v>0</v>
      </c>
      <c r="M23" s="493"/>
    </row>
    <row r="24" spans="2:13" ht="12.75" customHeight="1">
      <c r="B24" s="491"/>
      <c r="C24" s="492"/>
      <c r="D24" s="492"/>
      <c r="E24" s="492"/>
      <c r="F24" s="576">
        <f t="shared" si="0"/>
        <v>0</v>
      </c>
      <c r="G24" s="492"/>
      <c r="H24" s="576">
        <f t="shared" si="1"/>
        <v>0</v>
      </c>
      <c r="I24" s="492"/>
      <c r="J24" s="576">
        <f t="shared" si="2"/>
        <v>0</v>
      </c>
      <c r="K24" s="492"/>
      <c r="L24" s="576">
        <f t="shared" si="3"/>
        <v>0</v>
      </c>
      <c r="M24" s="493"/>
    </row>
    <row r="25" spans="2:13" ht="12.75" customHeight="1">
      <c r="B25" s="491"/>
      <c r="C25" s="492"/>
      <c r="D25" s="492"/>
      <c r="E25" s="492"/>
      <c r="F25" s="576">
        <f t="shared" si="0"/>
        <v>0</v>
      </c>
      <c r="G25" s="492"/>
      <c r="H25" s="576">
        <f t="shared" si="1"/>
        <v>0</v>
      </c>
      <c r="I25" s="492"/>
      <c r="J25" s="576">
        <f t="shared" si="2"/>
        <v>0</v>
      </c>
      <c r="K25" s="492"/>
      <c r="L25" s="576">
        <f t="shared" si="3"/>
        <v>0</v>
      </c>
      <c r="M25" s="493"/>
    </row>
    <row r="26" spans="2:13" ht="12.75" customHeight="1">
      <c r="B26" s="491"/>
      <c r="C26" s="492"/>
      <c r="D26" s="492"/>
      <c r="E26" s="492"/>
      <c r="F26" s="576">
        <f t="shared" si="0"/>
        <v>0</v>
      </c>
      <c r="G26" s="492"/>
      <c r="H26" s="576">
        <f t="shared" si="1"/>
        <v>0</v>
      </c>
      <c r="I26" s="492"/>
      <c r="J26" s="576">
        <f t="shared" si="2"/>
        <v>0</v>
      </c>
      <c r="K26" s="492"/>
      <c r="L26" s="576">
        <f t="shared" si="3"/>
        <v>0</v>
      </c>
      <c r="M26" s="493"/>
    </row>
    <row r="27" spans="2:13" ht="12.75" customHeight="1">
      <c r="B27" s="491"/>
      <c r="C27" s="492"/>
      <c r="D27" s="492"/>
      <c r="E27" s="492"/>
      <c r="F27" s="576">
        <f t="shared" si="0"/>
        <v>0</v>
      </c>
      <c r="G27" s="492"/>
      <c r="H27" s="576">
        <f t="shared" si="1"/>
        <v>0</v>
      </c>
      <c r="I27" s="492"/>
      <c r="J27" s="576">
        <f t="shared" si="2"/>
        <v>0</v>
      </c>
      <c r="K27" s="492"/>
      <c r="L27" s="576">
        <f t="shared" si="3"/>
        <v>0</v>
      </c>
      <c r="M27" s="493"/>
    </row>
    <row r="28" spans="2:13" ht="12.75" customHeight="1">
      <c r="B28" s="491"/>
      <c r="C28" s="492"/>
      <c r="D28" s="492"/>
      <c r="E28" s="492"/>
      <c r="F28" s="576">
        <f t="shared" si="0"/>
        <v>0</v>
      </c>
      <c r="G28" s="492"/>
      <c r="H28" s="576">
        <f t="shared" si="1"/>
        <v>0</v>
      </c>
      <c r="I28" s="492"/>
      <c r="J28" s="576">
        <f t="shared" si="2"/>
        <v>0</v>
      </c>
      <c r="K28" s="492"/>
      <c r="L28" s="576">
        <f t="shared" si="3"/>
        <v>0</v>
      </c>
      <c r="M28" s="493"/>
    </row>
    <row r="29" spans="2:13" ht="13.5" customHeight="1">
      <c r="B29" s="491"/>
      <c r="C29" s="492"/>
      <c r="D29" s="492"/>
      <c r="E29" s="492"/>
      <c r="F29" s="576">
        <f t="shared" si="0"/>
        <v>0</v>
      </c>
      <c r="G29" s="492"/>
      <c r="H29" s="576">
        <f t="shared" si="1"/>
        <v>0</v>
      </c>
      <c r="I29" s="492"/>
      <c r="J29" s="576">
        <f t="shared" si="2"/>
        <v>0</v>
      </c>
      <c r="K29" s="492"/>
      <c r="L29" s="576">
        <f t="shared" si="3"/>
        <v>0</v>
      </c>
      <c r="M29" s="493"/>
    </row>
    <row r="30" spans="2:13" ht="13.5" customHeight="1">
      <c r="B30" s="491"/>
      <c r="C30" s="492"/>
      <c r="D30" s="492"/>
      <c r="E30" s="492"/>
      <c r="F30" s="576">
        <f t="shared" si="0"/>
        <v>0</v>
      </c>
      <c r="G30" s="492"/>
      <c r="H30" s="576">
        <f t="shared" si="1"/>
        <v>0</v>
      </c>
      <c r="I30" s="492"/>
      <c r="J30" s="576">
        <f t="shared" si="2"/>
        <v>0</v>
      </c>
      <c r="K30" s="492"/>
      <c r="L30" s="576">
        <f t="shared" si="3"/>
        <v>0</v>
      </c>
      <c r="M30" s="493"/>
    </row>
    <row r="31" spans="2:13" s="30" customFormat="1" ht="12.75">
      <c r="B31" s="491"/>
      <c r="C31" s="492"/>
      <c r="D31" s="492"/>
      <c r="E31" s="492"/>
      <c r="F31" s="576">
        <f t="shared" si="0"/>
        <v>0</v>
      </c>
      <c r="G31" s="492"/>
      <c r="H31" s="576">
        <f t="shared" si="1"/>
        <v>0</v>
      </c>
      <c r="I31" s="492"/>
      <c r="J31" s="576">
        <f t="shared" si="2"/>
        <v>0</v>
      </c>
      <c r="K31" s="492"/>
      <c r="L31" s="576">
        <f t="shared" si="3"/>
        <v>0</v>
      </c>
      <c r="M31" s="493"/>
    </row>
    <row r="32" spans="2:13" ht="12.75">
      <c r="B32" s="491"/>
      <c r="C32" s="492"/>
      <c r="D32" s="492"/>
      <c r="E32" s="492"/>
      <c r="F32" s="576">
        <f t="shared" si="0"/>
        <v>0</v>
      </c>
      <c r="G32" s="492"/>
      <c r="H32" s="576">
        <f t="shared" si="1"/>
        <v>0</v>
      </c>
      <c r="I32" s="492"/>
      <c r="J32" s="576">
        <f t="shared" si="2"/>
        <v>0</v>
      </c>
      <c r="K32" s="492"/>
      <c r="L32" s="576">
        <f t="shared" si="3"/>
        <v>0</v>
      </c>
      <c r="M32" s="493"/>
    </row>
    <row r="33" spans="2:13" ht="12.75">
      <c r="B33" s="491"/>
      <c r="C33" s="492"/>
      <c r="D33" s="492"/>
      <c r="E33" s="492"/>
      <c r="F33" s="576">
        <f t="shared" si="0"/>
        <v>0</v>
      </c>
      <c r="G33" s="492"/>
      <c r="H33" s="576">
        <f t="shared" si="1"/>
        <v>0</v>
      </c>
      <c r="I33" s="492"/>
      <c r="J33" s="576">
        <f t="shared" si="2"/>
        <v>0</v>
      </c>
      <c r="K33" s="492"/>
      <c r="L33" s="576">
        <f t="shared" si="3"/>
        <v>0</v>
      </c>
      <c r="M33" s="493"/>
    </row>
    <row r="34" spans="2:13" ht="12.75">
      <c r="B34" s="491"/>
      <c r="C34" s="492"/>
      <c r="D34" s="492"/>
      <c r="E34" s="492"/>
      <c r="F34" s="576">
        <f t="shared" si="0"/>
        <v>0</v>
      </c>
      <c r="G34" s="492"/>
      <c r="H34" s="576">
        <f t="shared" si="1"/>
        <v>0</v>
      </c>
      <c r="I34" s="492"/>
      <c r="J34" s="576">
        <f t="shared" si="2"/>
        <v>0</v>
      </c>
      <c r="K34" s="492"/>
      <c r="L34" s="576">
        <f t="shared" si="3"/>
        <v>0</v>
      </c>
      <c r="M34" s="493"/>
    </row>
    <row r="35" spans="2:13" ht="13.5" thickBot="1">
      <c r="B35" s="494"/>
      <c r="C35" s="495"/>
      <c r="D35" s="495"/>
      <c r="E35" s="495"/>
      <c r="F35" s="577">
        <f t="shared" si="0"/>
        <v>0</v>
      </c>
      <c r="G35" s="495"/>
      <c r="H35" s="577">
        <f t="shared" si="1"/>
        <v>0</v>
      </c>
      <c r="I35" s="495"/>
      <c r="J35" s="577">
        <f t="shared" si="2"/>
        <v>0</v>
      </c>
      <c r="K35" s="495"/>
      <c r="L35" s="577">
        <f t="shared" si="3"/>
        <v>0</v>
      </c>
      <c r="M35" s="496"/>
    </row>
    <row r="36" spans="2:13" ht="13.5" thickBot="1">
      <c r="B36" s="497" t="s">
        <v>0</v>
      </c>
      <c r="C36" s="498"/>
      <c r="D36" s="499">
        <f>SUM(D9:D35)</f>
        <v>0</v>
      </c>
      <c r="E36" s="498"/>
      <c r="F36" s="578">
        <f t="shared" si="0"/>
        <v>0</v>
      </c>
      <c r="G36" s="499">
        <f aca="true" t="shared" si="4" ref="G36:M36">SUM(G9:G35)</f>
        <v>0</v>
      </c>
      <c r="H36" s="578">
        <f t="shared" si="1"/>
        <v>0</v>
      </c>
      <c r="I36" s="499">
        <f t="shared" si="4"/>
        <v>0</v>
      </c>
      <c r="J36" s="578">
        <f t="shared" si="2"/>
        <v>0</v>
      </c>
      <c r="K36" s="499">
        <f t="shared" si="4"/>
        <v>0</v>
      </c>
      <c r="L36" s="578">
        <f t="shared" si="3"/>
        <v>0</v>
      </c>
      <c r="M36" s="500">
        <f t="shared" si="4"/>
        <v>0</v>
      </c>
    </row>
    <row r="37" spans="4:12" ht="13.5" thickBot="1">
      <c r="D37" s="11"/>
      <c r="E37" s="11"/>
      <c r="F37" s="579"/>
      <c r="G37" s="11"/>
      <c r="H37" s="579"/>
      <c r="I37" s="11"/>
      <c r="J37" s="579"/>
      <c r="K37" s="11"/>
      <c r="L37" s="579"/>
    </row>
    <row r="38" spans="2:13" ht="12.75">
      <c r="B38" s="488"/>
      <c r="C38" s="489" t="s">
        <v>214</v>
      </c>
      <c r="D38" s="489"/>
      <c r="E38" s="489"/>
      <c r="F38" s="575">
        <f>IF($D38=0,0,G38/$D38)</f>
        <v>0</v>
      </c>
      <c r="G38" s="489"/>
      <c r="H38" s="575">
        <f>IF($D38=0,0,I38/$D38)</f>
        <v>0</v>
      </c>
      <c r="I38" s="489"/>
      <c r="J38" s="575">
        <f>IF($D38=0,0,K38/$D38)</f>
        <v>0</v>
      </c>
      <c r="K38" s="489"/>
      <c r="L38" s="575">
        <f>IF($D38=0,0,M38/$D38)</f>
        <v>0</v>
      </c>
      <c r="M38" s="490"/>
    </row>
    <row r="39" spans="2:13" ht="12.75">
      <c r="B39" s="491"/>
      <c r="C39" s="501" t="s">
        <v>330</v>
      </c>
      <c r="D39" s="492"/>
      <c r="E39" s="492"/>
      <c r="F39" s="576">
        <f>IF($D39=0,0,G39/$D39)</f>
        <v>0</v>
      </c>
      <c r="G39" s="492"/>
      <c r="H39" s="576">
        <f>IF($D39=0,0,I39/$D39)</f>
        <v>0</v>
      </c>
      <c r="I39" s="492"/>
      <c r="J39" s="576">
        <f>IF($D39=0,0,K39/$D39)</f>
        <v>0</v>
      </c>
      <c r="K39" s="492"/>
      <c r="L39" s="576">
        <f>IF($D39=0,0,M39/$D39)</f>
        <v>0</v>
      </c>
      <c r="M39" s="493"/>
    </row>
    <row r="40" spans="2:13" ht="13.5" thickBot="1">
      <c r="B40" s="494"/>
      <c r="C40" s="502" t="s">
        <v>71</v>
      </c>
      <c r="D40" s="495"/>
      <c r="E40" s="495"/>
      <c r="F40" s="577">
        <f>IF($D40=0,0,G40/$D40)</f>
        <v>0</v>
      </c>
      <c r="G40" s="495"/>
      <c r="H40" s="577">
        <f>IF($D40=0,0,I40/$D40)</f>
        <v>0</v>
      </c>
      <c r="I40" s="495"/>
      <c r="J40" s="577">
        <f>IF($D40=0,0,K40/$D40)</f>
        <v>0</v>
      </c>
      <c r="K40" s="495"/>
      <c r="L40" s="577">
        <f>IF($D40=0,0,M40/$D40)</f>
        <v>0</v>
      </c>
      <c r="M40" s="496"/>
    </row>
    <row r="41" spans="2:13" ht="13.5" thickBot="1">
      <c r="B41" s="497" t="s">
        <v>0</v>
      </c>
      <c r="C41" s="498"/>
      <c r="D41" s="499">
        <f>SUM(D38:D40)</f>
        <v>0</v>
      </c>
      <c r="E41" s="498"/>
      <c r="F41" s="580">
        <f>IF($D41=0,0,G41/$D41)</f>
        <v>0</v>
      </c>
      <c r="G41" s="499">
        <f aca="true" t="shared" si="5" ref="G41:M41">SUM(G38:G40)</f>
        <v>0</v>
      </c>
      <c r="H41" s="580">
        <f>IF($D41=0,0,I41/$D41)</f>
        <v>0</v>
      </c>
      <c r="I41" s="499">
        <f t="shared" si="5"/>
        <v>0</v>
      </c>
      <c r="J41" s="580">
        <f>IF($D41=0,0,K41/$D41)</f>
        <v>0</v>
      </c>
      <c r="K41" s="499">
        <f t="shared" si="5"/>
        <v>0</v>
      </c>
      <c r="L41" s="580">
        <f>IF($D41=0,0,M41/$D41)</f>
        <v>0</v>
      </c>
      <c r="M41" s="500">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1"/>
  <dimension ref="A1:M37"/>
  <sheetViews>
    <sheetView showGridLines="0" zoomScalePageLayoutView="0" workbookViewId="0" topLeftCell="A1">
      <selection activeCell="B2" sqref="B2:L2"/>
    </sheetView>
  </sheetViews>
  <sheetFormatPr defaultColWidth="11.421875" defaultRowHeight="15"/>
  <cols>
    <col min="1" max="1" width="8.140625" style="351" customWidth="1"/>
    <col min="2" max="2" width="11.421875" style="351" customWidth="1"/>
    <col min="3" max="3" width="31.140625" style="351" customWidth="1"/>
    <col min="4" max="12" width="15.7109375" style="351" customWidth="1"/>
    <col min="13" max="13" width="2.7109375" style="351" customWidth="1"/>
    <col min="14" max="16384" width="11.421875" style="351" customWidth="1"/>
  </cols>
  <sheetData>
    <row r="1" spans="1:13" ht="15">
      <c r="A1" s="348"/>
      <c r="B1" s="349"/>
      <c r="C1" s="349"/>
      <c r="D1" s="349"/>
      <c r="E1" s="349"/>
      <c r="F1" s="349"/>
      <c r="G1" s="349"/>
      <c r="H1" s="349"/>
      <c r="I1" s="349"/>
      <c r="J1" s="349"/>
      <c r="K1" s="349"/>
      <c r="L1" s="349"/>
      <c r="M1" s="350"/>
    </row>
    <row r="2" spans="1:13" ht="38.25" customHeight="1">
      <c r="A2" s="352"/>
      <c r="B2" s="847" t="s">
        <v>436</v>
      </c>
      <c r="C2" s="847"/>
      <c r="D2" s="847"/>
      <c r="E2" s="847"/>
      <c r="F2" s="847"/>
      <c r="G2" s="847"/>
      <c r="H2" s="847"/>
      <c r="I2" s="847"/>
      <c r="J2" s="847"/>
      <c r="K2" s="847"/>
      <c r="L2" s="847"/>
      <c r="M2" s="353"/>
    </row>
    <row r="3" spans="1:13" ht="15.75" thickBot="1">
      <c r="A3" s="352"/>
      <c r="B3" s="354"/>
      <c r="C3" s="354"/>
      <c r="D3" s="354"/>
      <c r="E3" s="354"/>
      <c r="F3" s="354"/>
      <c r="G3" s="354"/>
      <c r="H3" s="354"/>
      <c r="I3" s="354"/>
      <c r="J3" s="354"/>
      <c r="K3" s="354"/>
      <c r="L3" s="354"/>
      <c r="M3" s="353"/>
    </row>
    <row r="4" spans="1:13" ht="15">
      <c r="A4" s="352"/>
      <c r="B4" s="355" t="s">
        <v>321</v>
      </c>
      <c r="C4" s="356"/>
      <c r="D4" s="356"/>
      <c r="E4" s="356"/>
      <c r="F4" s="356"/>
      <c r="G4" s="356"/>
      <c r="H4" s="356"/>
      <c r="I4" s="356"/>
      <c r="J4" s="357"/>
      <c r="K4" s="354"/>
      <c r="L4" s="354"/>
      <c r="M4" s="353"/>
    </row>
    <row r="5" spans="1:13" ht="15">
      <c r="A5" s="352"/>
      <c r="B5" s="358"/>
      <c r="C5" s="359"/>
      <c r="D5" s="359"/>
      <c r="E5" s="359"/>
      <c r="F5" s="359"/>
      <c r="G5" s="359"/>
      <c r="H5" s="359"/>
      <c r="I5" s="359"/>
      <c r="J5" s="360"/>
      <c r="K5" s="354"/>
      <c r="L5" s="354"/>
      <c r="M5" s="353"/>
    </row>
    <row r="6" spans="1:13" ht="25.5" customHeight="1">
      <c r="A6" s="352"/>
      <c r="B6" s="837" t="s">
        <v>281</v>
      </c>
      <c r="C6" s="838"/>
      <c r="D6" s="838"/>
      <c r="E6" s="838"/>
      <c r="F6" s="838"/>
      <c r="G6" s="838"/>
      <c r="H6" s="838"/>
      <c r="I6" s="838"/>
      <c r="J6" s="839"/>
      <c r="K6" s="354"/>
      <c r="L6" s="354"/>
      <c r="M6" s="353"/>
    </row>
    <row r="7" spans="1:13" ht="15">
      <c r="A7" s="352"/>
      <c r="B7" s="394"/>
      <c r="C7" s="395"/>
      <c r="D7" s="395"/>
      <c r="E7" s="395"/>
      <c r="F7" s="395"/>
      <c r="G7" s="395"/>
      <c r="H7" s="395"/>
      <c r="I7" s="395"/>
      <c r="J7" s="396"/>
      <c r="K7" s="354"/>
      <c r="L7" s="354"/>
      <c r="M7" s="353"/>
    </row>
    <row r="8" spans="1:13" ht="25.5" customHeight="1">
      <c r="A8" s="352"/>
      <c r="B8" s="837" t="s">
        <v>270</v>
      </c>
      <c r="C8" s="838"/>
      <c r="D8" s="838"/>
      <c r="E8" s="838"/>
      <c r="F8" s="838"/>
      <c r="G8" s="838"/>
      <c r="H8" s="838"/>
      <c r="I8" s="838"/>
      <c r="J8" s="839"/>
      <c r="K8" s="354"/>
      <c r="L8" s="354"/>
      <c r="M8" s="353"/>
    </row>
    <row r="9" spans="1:13" ht="15">
      <c r="A9" s="352"/>
      <c r="B9" s="361"/>
      <c r="C9" s="362"/>
      <c r="D9" s="362"/>
      <c r="E9" s="362"/>
      <c r="F9" s="362"/>
      <c r="G9" s="362"/>
      <c r="H9" s="362"/>
      <c r="I9" s="362"/>
      <c r="J9" s="360"/>
      <c r="K9" s="354"/>
      <c r="L9" s="354"/>
      <c r="M9" s="353"/>
    </row>
    <row r="10" spans="1:13" ht="25.5" customHeight="1">
      <c r="A10" s="352"/>
      <c r="B10" s="837" t="s">
        <v>322</v>
      </c>
      <c r="C10" s="838"/>
      <c r="D10" s="838"/>
      <c r="E10" s="838"/>
      <c r="F10" s="838"/>
      <c r="G10" s="838"/>
      <c r="H10" s="838"/>
      <c r="I10" s="838"/>
      <c r="J10" s="839"/>
      <c r="K10" s="354"/>
      <c r="L10" s="354"/>
      <c r="M10" s="353"/>
    </row>
    <row r="11" spans="1:13" ht="15">
      <c r="A11" s="352"/>
      <c r="B11" s="358"/>
      <c r="C11" s="359"/>
      <c r="D11" s="359"/>
      <c r="E11" s="359"/>
      <c r="F11" s="359"/>
      <c r="G11" s="359"/>
      <c r="H11" s="359"/>
      <c r="I11" s="359"/>
      <c r="J11" s="360"/>
      <c r="K11" s="354"/>
      <c r="L11" s="354"/>
      <c r="M11" s="353"/>
    </row>
    <row r="12" spans="1:13" ht="15">
      <c r="A12" s="352"/>
      <c r="B12" s="358"/>
      <c r="C12" s="359"/>
      <c r="D12" s="359"/>
      <c r="E12" s="359"/>
      <c r="F12" s="359"/>
      <c r="G12" s="359"/>
      <c r="H12" s="359"/>
      <c r="I12" s="359"/>
      <c r="J12" s="360"/>
      <c r="K12" s="354"/>
      <c r="L12" s="354"/>
      <c r="M12" s="353"/>
    </row>
    <row r="13" spans="1:13" ht="15">
      <c r="A13" s="352"/>
      <c r="B13" s="358"/>
      <c r="C13" s="359"/>
      <c r="D13" s="359"/>
      <c r="E13" s="359"/>
      <c r="F13" s="359"/>
      <c r="G13" s="359"/>
      <c r="H13" s="359"/>
      <c r="I13" s="359"/>
      <c r="J13" s="360"/>
      <c r="K13" s="354"/>
      <c r="L13" s="354"/>
      <c r="M13" s="353"/>
    </row>
    <row r="14" spans="1:13" ht="15">
      <c r="A14" s="352"/>
      <c r="B14" s="358"/>
      <c r="C14" s="359"/>
      <c r="D14" s="359"/>
      <c r="E14" s="359"/>
      <c r="F14" s="359"/>
      <c r="G14" s="359"/>
      <c r="H14" s="359"/>
      <c r="I14" s="359"/>
      <c r="J14" s="360"/>
      <c r="K14" s="354"/>
      <c r="L14" s="354"/>
      <c r="M14" s="353"/>
    </row>
    <row r="15" spans="1:13" ht="15">
      <c r="A15" s="352"/>
      <c r="B15" s="358"/>
      <c r="C15" s="359"/>
      <c r="D15" s="359"/>
      <c r="E15" s="359"/>
      <c r="F15" s="359"/>
      <c r="G15" s="359"/>
      <c r="H15" s="359"/>
      <c r="I15" s="359"/>
      <c r="J15" s="360"/>
      <c r="K15" s="354"/>
      <c r="L15" s="354"/>
      <c r="M15" s="353"/>
    </row>
    <row r="16" spans="1:13" ht="15">
      <c r="A16" s="352"/>
      <c r="B16" s="358"/>
      <c r="C16" s="359"/>
      <c r="D16" s="359"/>
      <c r="E16" s="359"/>
      <c r="F16" s="359"/>
      <c r="G16" s="359"/>
      <c r="H16" s="359"/>
      <c r="I16" s="359"/>
      <c r="J16" s="360"/>
      <c r="K16" s="354"/>
      <c r="L16" s="354"/>
      <c r="M16" s="353"/>
    </row>
    <row r="17" spans="1:13" ht="31.5" customHeight="1">
      <c r="A17" s="352"/>
      <c r="B17" s="837"/>
      <c r="C17" s="838"/>
      <c r="D17" s="838"/>
      <c r="E17" s="838"/>
      <c r="F17" s="838"/>
      <c r="G17" s="838"/>
      <c r="H17" s="838"/>
      <c r="I17" s="838"/>
      <c r="J17" s="839"/>
      <c r="K17" s="354"/>
      <c r="L17" s="354"/>
      <c r="M17" s="353"/>
    </row>
    <row r="18" spans="1:13" ht="25.5" customHeight="1" thickBot="1">
      <c r="A18" s="352"/>
      <c r="B18" s="849"/>
      <c r="C18" s="850"/>
      <c r="D18" s="850"/>
      <c r="E18" s="850"/>
      <c r="F18" s="850"/>
      <c r="G18" s="850"/>
      <c r="H18" s="850"/>
      <c r="I18" s="850"/>
      <c r="J18" s="851"/>
      <c r="K18" s="354"/>
      <c r="L18" s="354"/>
      <c r="M18" s="353"/>
    </row>
    <row r="19" spans="1:13" ht="15">
      <c r="A19" s="352"/>
      <c r="B19" s="354"/>
      <c r="C19" s="354"/>
      <c r="D19" s="354"/>
      <c r="E19" s="354"/>
      <c r="F19" s="354"/>
      <c r="G19" s="354"/>
      <c r="H19" s="354"/>
      <c r="I19" s="354"/>
      <c r="J19" s="354"/>
      <c r="K19" s="354"/>
      <c r="L19" s="354"/>
      <c r="M19" s="353"/>
    </row>
    <row r="20" spans="1:13" ht="15.75" thickBot="1">
      <c r="A20" s="352"/>
      <c r="B20" s="354"/>
      <c r="C20" s="354"/>
      <c r="D20" s="354"/>
      <c r="E20" s="354"/>
      <c r="F20" s="354"/>
      <c r="G20" s="354"/>
      <c r="H20" s="354"/>
      <c r="I20" s="354"/>
      <c r="J20" s="354"/>
      <c r="K20" s="354"/>
      <c r="L20" s="354"/>
      <c r="M20" s="353"/>
    </row>
    <row r="21" spans="1:13" s="392" customFormat="1" ht="15">
      <c r="A21" s="390"/>
      <c r="B21" s="841" t="s">
        <v>126</v>
      </c>
      <c r="C21" s="848" t="s">
        <v>127</v>
      </c>
      <c r="D21" s="848" t="s">
        <v>128</v>
      </c>
      <c r="E21" s="848" t="s">
        <v>129</v>
      </c>
      <c r="F21" s="848" t="s">
        <v>130</v>
      </c>
      <c r="G21" s="798" t="s">
        <v>131</v>
      </c>
      <c r="H21" s="798"/>
      <c r="I21" s="798"/>
      <c r="J21" s="798"/>
      <c r="K21" s="798"/>
      <c r="L21" s="840"/>
      <c r="M21" s="391"/>
    </row>
    <row r="22" spans="1:13" s="392" customFormat="1" ht="15">
      <c r="A22" s="390"/>
      <c r="B22" s="843"/>
      <c r="C22" s="791"/>
      <c r="D22" s="791"/>
      <c r="E22" s="791"/>
      <c r="F22" s="791"/>
      <c r="G22" s="791" t="s">
        <v>132</v>
      </c>
      <c r="H22" s="791" t="s">
        <v>133</v>
      </c>
      <c r="I22" s="836" t="s">
        <v>134</v>
      </c>
      <c r="J22" s="836"/>
      <c r="K22" s="836"/>
      <c r="L22" s="834" t="s">
        <v>135</v>
      </c>
      <c r="M22" s="391"/>
    </row>
    <row r="23" spans="1:13" s="392" customFormat="1" ht="15.75" thickBot="1">
      <c r="A23" s="390"/>
      <c r="B23" s="845"/>
      <c r="C23" s="792"/>
      <c r="D23" s="792"/>
      <c r="E23" s="792"/>
      <c r="F23" s="792"/>
      <c r="G23" s="792"/>
      <c r="H23" s="792"/>
      <c r="I23" s="393" t="s">
        <v>72</v>
      </c>
      <c r="J23" s="393" t="s">
        <v>136</v>
      </c>
      <c r="K23" s="393" t="s">
        <v>137</v>
      </c>
      <c r="L23" s="835"/>
      <c r="M23" s="391"/>
    </row>
    <row r="24" spans="1:13" ht="15.75" thickBot="1">
      <c r="A24" s="352"/>
      <c r="B24" s="363"/>
      <c r="C24" s="364"/>
      <c r="D24" s="365"/>
      <c r="E24" s="366"/>
      <c r="F24" s="364"/>
      <c r="G24" s="365"/>
      <c r="H24" s="365"/>
      <c r="I24" s="365"/>
      <c r="J24" s="367"/>
      <c r="K24" s="368"/>
      <c r="L24" s="369">
        <f>G24+H24+I24</f>
        <v>0</v>
      </c>
      <c r="M24" s="353"/>
    </row>
    <row r="25" spans="1:13" ht="15.75" hidden="1" thickBot="1">
      <c r="A25" s="352"/>
      <c r="B25" s="363"/>
      <c r="C25" s="364"/>
      <c r="D25" s="365"/>
      <c r="E25" s="366"/>
      <c r="F25" s="364"/>
      <c r="G25" s="365"/>
      <c r="H25" s="365"/>
      <c r="I25" s="365"/>
      <c r="J25" s="367"/>
      <c r="K25" s="368"/>
      <c r="L25" s="369">
        <f>G25+H25+I25</f>
        <v>0</v>
      </c>
      <c r="M25" s="353"/>
    </row>
    <row r="26" spans="1:13" ht="15.75" thickBot="1">
      <c r="A26" s="352"/>
      <c r="B26" s="370" t="s">
        <v>138</v>
      </c>
      <c r="C26" s="371"/>
      <c r="D26" s="372">
        <f>SUM(D24:D25)</f>
        <v>0</v>
      </c>
      <c r="E26" s="371"/>
      <c r="F26" s="371"/>
      <c r="G26" s="372">
        <f>SUM(G24:G25)</f>
        <v>0</v>
      </c>
      <c r="H26" s="372">
        <f>SUM(H24:H25)</f>
        <v>0</v>
      </c>
      <c r="I26" s="372">
        <f>SUM(I24:I25)</f>
        <v>0</v>
      </c>
      <c r="J26" s="373"/>
      <c r="K26" s="371"/>
      <c r="L26" s="374">
        <f>SUM(L24:L25)</f>
        <v>0</v>
      </c>
      <c r="M26" s="353"/>
    </row>
    <row r="27" spans="1:13" ht="15">
      <c r="A27" s="352"/>
      <c r="B27" s="183"/>
      <c r="C27" s="183"/>
      <c r="D27" s="183"/>
      <c r="E27" s="183"/>
      <c r="F27" s="183"/>
      <c r="G27" s="183"/>
      <c r="H27" s="183"/>
      <c r="I27" s="183"/>
      <c r="J27" s="183"/>
      <c r="K27" s="183"/>
      <c r="L27" s="183"/>
      <c r="M27" s="353"/>
    </row>
    <row r="28" spans="1:13" ht="15">
      <c r="A28" s="352"/>
      <c r="B28" s="183"/>
      <c r="C28" s="183"/>
      <c r="D28" s="183"/>
      <c r="E28" s="183"/>
      <c r="F28" s="183"/>
      <c r="G28" s="183"/>
      <c r="H28" s="183"/>
      <c r="I28" s="183"/>
      <c r="J28" s="183"/>
      <c r="K28" s="183"/>
      <c r="L28" s="183"/>
      <c r="M28" s="353"/>
    </row>
    <row r="29" spans="1:13" ht="15">
      <c r="A29" s="352"/>
      <c r="B29" s="375" t="s">
        <v>139</v>
      </c>
      <c r="C29" s="183"/>
      <c r="D29" s="183"/>
      <c r="E29" s="183"/>
      <c r="F29" s="183"/>
      <c r="G29" s="183"/>
      <c r="H29" s="183"/>
      <c r="I29" s="183"/>
      <c r="J29" s="183"/>
      <c r="K29" s="183"/>
      <c r="L29" s="183"/>
      <c r="M29" s="353"/>
    </row>
    <row r="30" spans="1:13" ht="15.75" thickBot="1">
      <c r="A30" s="352"/>
      <c r="B30" s="183"/>
      <c r="C30" s="183"/>
      <c r="D30" s="183"/>
      <c r="E30" s="183"/>
      <c r="F30" s="183"/>
      <c r="G30" s="183"/>
      <c r="H30" s="183"/>
      <c r="I30" s="183"/>
      <c r="J30" s="183"/>
      <c r="K30" s="183"/>
      <c r="L30" s="183"/>
      <c r="M30" s="353"/>
    </row>
    <row r="31" spans="1:13" s="392" customFormat="1" ht="15">
      <c r="A31" s="390"/>
      <c r="B31" s="841" t="s">
        <v>127</v>
      </c>
      <c r="C31" s="842"/>
      <c r="D31" s="854" t="s">
        <v>140</v>
      </c>
      <c r="E31" s="848" t="s">
        <v>209</v>
      </c>
      <c r="F31" s="848" t="s">
        <v>130</v>
      </c>
      <c r="G31" s="798" t="s">
        <v>188</v>
      </c>
      <c r="H31" s="798"/>
      <c r="I31" s="798"/>
      <c r="J31" s="798"/>
      <c r="K31" s="798"/>
      <c r="L31" s="840"/>
      <c r="M31" s="391"/>
    </row>
    <row r="32" spans="1:13" s="392" customFormat="1" ht="15">
      <c r="A32" s="390"/>
      <c r="B32" s="843"/>
      <c r="C32" s="844"/>
      <c r="D32" s="855"/>
      <c r="E32" s="791"/>
      <c r="F32" s="791"/>
      <c r="G32" s="791" t="s">
        <v>132</v>
      </c>
      <c r="H32" s="791" t="s">
        <v>133</v>
      </c>
      <c r="I32" s="836" t="s">
        <v>134</v>
      </c>
      <c r="J32" s="836"/>
      <c r="K32" s="836"/>
      <c r="L32" s="834" t="s">
        <v>135</v>
      </c>
      <c r="M32" s="391"/>
    </row>
    <row r="33" spans="1:13" s="392" customFormat="1" ht="15.75" thickBot="1">
      <c r="A33" s="390"/>
      <c r="B33" s="845"/>
      <c r="C33" s="846"/>
      <c r="D33" s="856"/>
      <c r="E33" s="792"/>
      <c r="F33" s="792"/>
      <c r="G33" s="792"/>
      <c r="H33" s="792"/>
      <c r="I33" s="393" t="s">
        <v>72</v>
      </c>
      <c r="J33" s="393" t="s">
        <v>136</v>
      </c>
      <c r="K33" s="393" t="s">
        <v>137</v>
      </c>
      <c r="L33" s="835"/>
      <c r="M33" s="391"/>
    </row>
    <row r="34" spans="1:13" ht="15.75" thickBot="1">
      <c r="A34" s="352"/>
      <c r="B34" s="857"/>
      <c r="C34" s="858"/>
      <c r="D34" s="376"/>
      <c r="E34" s="366"/>
      <c r="F34" s="364"/>
      <c r="G34" s="365"/>
      <c r="H34" s="365"/>
      <c r="I34" s="365"/>
      <c r="J34" s="377"/>
      <c r="K34" s="368"/>
      <c r="L34" s="369">
        <f>G34+H34+I34</f>
        <v>0</v>
      </c>
      <c r="M34" s="353"/>
    </row>
    <row r="35" spans="1:13" ht="15.75" hidden="1" thickBot="1">
      <c r="A35" s="352"/>
      <c r="B35" s="859"/>
      <c r="C35" s="860"/>
      <c r="D35" s="378"/>
      <c r="E35" s="379"/>
      <c r="F35" s="380"/>
      <c r="G35" s="381"/>
      <c r="H35" s="381"/>
      <c r="I35" s="381"/>
      <c r="J35" s="382"/>
      <c r="K35" s="383"/>
      <c r="L35" s="384">
        <f>G35+H35+I35</f>
        <v>0</v>
      </c>
      <c r="M35" s="353"/>
    </row>
    <row r="36" spans="1:13" ht="15.75" thickBot="1">
      <c r="A36" s="352"/>
      <c r="B36" s="852" t="s">
        <v>138</v>
      </c>
      <c r="C36" s="853"/>
      <c r="D36" s="385">
        <f>SUM(D34:D35)</f>
        <v>0</v>
      </c>
      <c r="E36" s="371"/>
      <c r="F36" s="371"/>
      <c r="G36" s="386">
        <f>SUM(G34:G35)</f>
        <v>0</v>
      </c>
      <c r="H36" s="386">
        <f>SUM(H34:H35)</f>
        <v>0</v>
      </c>
      <c r="I36" s="386">
        <f>SUM(I34:I35)</f>
        <v>0</v>
      </c>
      <c r="J36" s="371"/>
      <c r="K36" s="371"/>
      <c r="L36" s="374">
        <f>SUM(L34:L35)</f>
        <v>0</v>
      </c>
      <c r="M36" s="353"/>
    </row>
    <row r="37" spans="1:13" ht="15.75" thickBot="1">
      <c r="A37" s="387"/>
      <c r="B37" s="388"/>
      <c r="C37" s="388"/>
      <c r="D37" s="388"/>
      <c r="E37" s="388"/>
      <c r="F37" s="388"/>
      <c r="G37" s="388"/>
      <c r="H37" s="388"/>
      <c r="I37" s="388"/>
      <c r="J37" s="388"/>
      <c r="K37" s="388"/>
      <c r="L37" s="388"/>
      <c r="M37" s="389"/>
    </row>
  </sheetData>
  <sheetProtection password="EAD6" sheet="1" objects="1" scenarios="1"/>
  <mergeCells count="28">
    <mergeCell ref="E21:E23"/>
    <mergeCell ref="F21:F23"/>
    <mergeCell ref="B36:C36"/>
    <mergeCell ref="D31:D33"/>
    <mergeCell ref="E31:E33"/>
    <mergeCell ref="F31:F33"/>
    <mergeCell ref="B34:C34"/>
    <mergeCell ref="B35:C35"/>
    <mergeCell ref="B2:L2"/>
    <mergeCell ref="B21:B23"/>
    <mergeCell ref="C21:C23"/>
    <mergeCell ref="B6:J6"/>
    <mergeCell ref="B8:J8"/>
    <mergeCell ref="B10:J10"/>
    <mergeCell ref="B18:J18"/>
    <mergeCell ref="D21:D23"/>
    <mergeCell ref="L22:L23"/>
    <mergeCell ref="G21:L21"/>
    <mergeCell ref="L32:L33"/>
    <mergeCell ref="G22:G23"/>
    <mergeCell ref="H22:H23"/>
    <mergeCell ref="I22:K22"/>
    <mergeCell ref="B17:J17"/>
    <mergeCell ref="G32:G33"/>
    <mergeCell ref="H32:H33"/>
    <mergeCell ref="I32:K32"/>
    <mergeCell ref="G31:L31"/>
    <mergeCell ref="B31:C33"/>
  </mergeCell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drawing r:id="rId1"/>
</worksheet>
</file>

<file path=xl/worksheets/sheet13.xml><?xml version="1.0" encoding="utf-8"?>
<worksheet xmlns="http://schemas.openxmlformats.org/spreadsheetml/2006/main" xmlns:r="http://schemas.openxmlformats.org/officeDocument/2006/relationships">
  <sheetPr codeName="Feuil16"/>
  <dimension ref="A1:M46"/>
  <sheetViews>
    <sheetView zoomScalePageLayoutView="0" workbookViewId="0" topLeftCell="A1">
      <selection activeCell="I1" sqref="I1"/>
    </sheetView>
  </sheetViews>
  <sheetFormatPr defaultColWidth="4.28125" defaultRowHeight="15"/>
  <cols>
    <col min="1" max="1" width="7.421875" style="634" customWidth="1"/>
    <col min="2" max="2" width="3.57421875" style="682" customWidth="1"/>
    <col min="3" max="3" width="31.28125" style="682" customWidth="1"/>
    <col min="4" max="4" width="20.28125" style="682" customWidth="1"/>
    <col min="5" max="5" width="15.7109375" style="634" customWidth="1"/>
    <col min="6" max="6" width="30.57421875" style="634" customWidth="1"/>
    <col min="7" max="10" width="17.140625" style="634" customWidth="1"/>
    <col min="11" max="12" width="15.7109375" style="634" customWidth="1"/>
    <col min="13" max="13" width="2.8515625" style="634" customWidth="1"/>
    <col min="14" max="255" width="11.421875" style="634" customWidth="1"/>
    <col min="256" max="16384" width="4.28125" style="634" customWidth="1"/>
  </cols>
  <sheetData>
    <row r="1" spans="1:13" ht="15" customHeight="1">
      <c r="A1" s="630"/>
      <c r="B1" s="631"/>
      <c r="C1" s="631"/>
      <c r="D1" s="631"/>
      <c r="E1" s="632"/>
      <c r="F1" s="632"/>
      <c r="G1" s="632"/>
      <c r="H1" s="632"/>
      <c r="I1" s="632"/>
      <c r="J1" s="632"/>
      <c r="K1" s="632"/>
      <c r="L1" s="632"/>
      <c r="M1" s="633"/>
    </row>
    <row r="2" spans="1:13" ht="29.25" customHeight="1">
      <c r="A2" s="635"/>
      <c r="B2" s="773" t="s">
        <v>397</v>
      </c>
      <c r="C2" s="773"/>
      <c r="D2" s="773"/>
      <c r="E2" s="773"/>
      <c r="F2" s="773"/>
      <c r="G2" s="773"/>
      <c r="H2" s="773"/>
      <c r="I2" s="773"/>
      <c r="J2" s="773"/>
      <c r="K2" s="773"/>
      <c r="L2" s="773"/>
      <c r="M2" s="636"/>
    </row>
    <row r="3" spans="1:13" ht="22.5" customHeight="1" thickBot="1">
      <c r="A3" s="635"/>
      <c r="B3" s="637"/>
      <c r="C3" s="638"/>
      <c r="D3" s="638"/>
      <c r="E3" s="639"/>
      <c r="F3" s="639"/>
      <c r="G3" s="639"/>
      <c r="H3" s="639"/>
      <c r="I3" s="639"/>
      <c r="J3" s="640"/>
      <c r="K3" s="639"/>
      <c r="L3" s="639"/>
      <c r="M3" s="636"/>
    </row>
    <row r="4" spans="1:13" ht="24.75" thickBot="1">
      <c r="A4" s="635"/>
      <c r="B4" s="638"/>
      <c r="C4" s="639"/>
      <c r="D4" s="641" t="s">
        <v>414</v>
      </c>
      <c r="E4" s="642" t="s">
        <v>415</v>
      </c>
      <c r="F4" s="642" t="s">
        <v>441</v>
      </c>
      <c r="G4" s="643" t="s">
        <v>416</v>
      </c>
      <c r="H4" s="642" t="s">
        <v>417</v>
      </c>
      <c r="I4" s="642" t="s">
        <v>418</v>
      </c>
      <c r="J4" s="644" t="s">
        <v>419</v>
      </c>
      <c r="K4" s="639"/>
      <c r="L4" s="639"/>
      <c r="M4" s="636"/>
    </row>
    <row r="5" spans="1:13" s="650" customFormat="1" ht="13.5" customHeight="1">
      <c r="A5" s="645"/>
      <c r="B5" s="638"/>
      <c r="C5" s="638"/>
      <c r="D5" s="638"/>
      <c r="E5" s="646"/>
      <c r="F5" s="646"/>
      <c r="G5" s="646" t="s">
        <v>176</v>
      </c>
      <c r="H5" s="646" t="s">
        <v>177</v>
      </c>
      <c r="I5" s="646" t="s">
        <v>420</v>
      </c>
      <c r="J5" s="647" t="s">
        <v>421</v>
      </c>
      <c r="K5" s="648"/>
      <c r="L5" s="648"/>
      <c r="M5" s="649"/>
    </row>
    <row r="6" spans="1:13" ht="37.5" customHeight="1" thickBot="1">
      <c r="A6" s="635"/>
      <c r="B6" s="638"/>
      <c r="C6" s="638"/>
      <c r="D6" s="638"/>
      <c r="E6" s="639"/>
      <c r="F6" s="639"/>
      <c r="G6" s="639"/>
      <c r="H6" s="651" t="s">
        <v>383</v>
      </c>
      <c r="I6" s="652" t="s">
        <v>383</v>
      </c>
      <c r="J6" s="640"/>
      <c r="K6" s="639"/>
      <c r="L6" s="639"/>
      <c r="M6" s="636"/>
    </row>
    <row r="7" spans="1:13" ht="12.75" thickBot="1">
      <c r="A7" s="635"/>
      <c r="B7" s="863" t="s">
        <v>422</v>
      </c>
      <c r="C7" s="864"/>
      <c r="D7" s="653"/>
      <c r="E7" s="654"/>
      <c r="F7" s="655"/>
      <c r="G7" s="683">
        <f>SUM(G8:G9)</f>
        <v>0</v>
      </c>
      <c r="H7" s="683">
        <f>SUM(H8:H9)</f>
        <v>0</v>
      </c>
      <c r="I7" s="683">
        <f>SUM(I8:I9)</f>
        <v>0</v>
      </c>
      <c r="J7" s="657">
        <f>+G7+H7-I7</f>
        <v>0</v>
      </c>
      <c r="K7" s="639"/>
      <c r="L7" s="639"/>
      <c r="M7" s="636"/>
    </row>
    <row r="8" spans="1:13" ht="12.75" thickBot="1">
      <c r="A8" s="635"/>
      <c r="B8" s="865"/>
      <c r="C8" s="866"/>
      <c r="D8" s="658"/>
      <c r="E8" s="658"/>
      <c r="F8" s="658"/>
      <c r="G8" s="659"/>
      <c r="H8" s="659"/>
      <c r="I8" s="659"/>
      <c r="J8" s="660">
        <f>+G8+H8-I8</f>
        <v>0</v>
      </c>
      <c r="K8" s="639"/>
      <c r="L8" s="639"/>
      <c r="M8" s="636"/>
    </row>
    <row r="9" spans="1:13" ht="12.75" hidden="1" thickBot="1">
      <c r="A9" s="635"/>
      <c r="B9" s="861"/>
      <c r="C9" s="862"/>
      <c r="D9" s="661"/>
      <c r="E9" s="661"/>
      <c r="F9" s="661"/>
      <c r="G9" s="662"/>
      <c r="H9" s="662"/>
      <c r="I9" s="662"/>
      <c r="J9" s="663">
        <f>+G9+H9-I9</f>
        <v>0</v>
      </c>
      <c r="K9" s="639"/>
      <c r="L9" s="639"/>
      <c r="M9" s="636"/>
    </row>
    <row r="10" spans="1:13" ht="12">
      <c r="A10" s="635"/>
      <c r="B10" s="631"/>
      <c r="C10" s="631"/>
      <c r="D10" s="631"/>
      <c r="E10" s="632"/>
      <c r="F10" s="632"/>
      <c r="G10" s="632"/>
      <c r="H10" s="632"/>
      <c r="I10" s="632"/>
      <c r="J10" s="664"/>
      <c r="K10" s="639"/>
      <c r="L10" s="639"/>
      <c r="M10" s="636"/>
    </row>
    <row r="11" spans="1:13" ht="12.75" thickBot="1">
      <c r="A11" s="635"/>
      <c r="B11" s="638"/>
      <c r="C11" s="638"/>
      <c r="D11" s="638"/>
      <c r="E11" s="639"/>
      <c r="F11" s="639"/>
      <c r="G11" s="639"/>
      <c r="H11" s="665"/>
      <c r="I11" s="666"/>
      <c r="J11" s="640"/>
      <c r="K11" s="639"/>
      <c r="L11" s="639"/>
      <c r="M11" s="636"/>
    </row>
    <row r="12" spans="1:13" ht="24" customHeight="1" thickBot="1">
      <c r="A12" s="635"/>
      <c r="B12" s="867" t="s">
        <v>423</v>
      </c>
      <c r="C12" s="868"/>
      <c r="D12" s="653"/>
      <c r="E12" s="654"/>
      <c r="F12" s="655"/>
      <c r="G12" s="683">
        <f>SUM(G13:G14)</f>
        <v>0</v>
      </c>
      <c r="H12" s="683">
        <f>SUM(H13:H14)</f>
        <v>0</v>
      </c>
      <c r="I12" s="683">
        <f>SUM(I13:I14)</f>
        <v>0</v>
      </c>
      <c r="J12" s="657">
        <f>+G12+H12-I12</f>
        <v>0</v>
      </c>
      <c r="K12" s="639"/>
      <c r="L12" s="639"/>
      <c r="M12" s="636"/>
    </row>
    <row r="13" spans="1:13" ht="12.75" thickBot="1">
      <c r="A13" s="635"/>
      <c r="B13" s="865"/>
      <c r="C13" s="866"/>
      <c r="D13" s="658"/>
      <c r="E13" s="658"/>
      <c r="F13" s="658"/>
      <c r="G13" s="659"/>
      <c r="H13" s="659"/>
      <c r="I13" s="659"/>
      <c r="J13" s="660">
        <f>+G13+H13-I13</f>
        <v>0</v>
      </c>
      <c r="K13" s="639"/>
      <c r="L13" s="639"/>
      <c r="M13" s="636"/>
    </row>
    <row r="14" spans="1:13" ht="12.75" hidden="1" thickBot="1">
      <c r="A14" s="635"/>
      <c r="B14" s="861"/>
      <c r="C14" s="862"/>
      <c r="D14" s="661"/>
      <c r="E14" s="661"/>
      <c r="F14" s="661"/>
      <c r="G14" s="662"/>
      <c r="H14" s="662"/>
      <c r="I14" s="662"/>
      <c r="J14" s="663">
        <f>+G14+H14-I14</f>
        <v>0</v>
      </c>
      <c r="K14" s="639"/>
      <c r="L14" s="639"/>
      <c r="M14" s="636"/>
    </row>
    <row r="15" spans="1:13" ht="12">
      <c r="A15" s="635"/>
      <c r="B15" s="631"/>
      <c r="C15" s="631"/>
      <c r="D15" s="631"/>
      <c r="E15" s="632"/>
      <c r="F15" s="632"/>
      <c r="G15" s="632"/>
      <c r="H15" s="632"/>
      <c r="I15" s="632"/>
      <c r="J15" s="664"/>
      <c r="K15" s="639"/>
      <c r="L15" s="639"/>
      <c r="M15" s="636"/>
    </row>
    <row r="16" spans="1:13" ht="24.75" thickBot="1">
      <c r="A16" s="635"/>
      <c r="B16" s="638"/>
      <c r="C16" s="667" t="s">
        <v>424</v>
      </c>
      <c r="D16" s="638"/>
      <c r="E16" s="639"/>
      <c r="F16" s="639"/>
      <c r="G16" s="639"/>
      <c r="H16" s="639"/>
      <c r="I16" s="639"/>
      <c r="J16" s="640"/>
      <c r="K16" s="639"/>
      <c r="L16" s="639"/>
      <c r="M16" s="636"/>
    </row>
    <row r="17" spans="1:13" ht="12.75" thickBot="1">
      <c r="A17" s="635"/>
      <c r="B17" s="863" t="s">
        <v>425</v>
      </c>
      <c r="C17" s="864"/>
      <c r="D17" s="653"/>
      <c r="E17" s="654"/>
      <c r="F17" s="655"/>
      <c r="G17" s="683">
        <f>SUM(G18:G19)</f>
        <v>0</v>
      </c>
      <c r="H17" s="683">
        <f>SUM(H18:H19)</f>
        <v>0</v>
      </c>
      <c r="I17" s="683">
        <f>SUM(I18:I19)</f>
        <v>0</v>
      </c>
      <c r="J17" s="657">
        <f>+G17+H17-I17</f>
        <v>0</v>
      </c>
      <c r="K17" s="639"/>
      <c r="L17" s="639"/>
      <c r="M17" s="636"/>
    </row>
    <row r="18" spans="1:13" ht="12.75" thickBot="1">
      <c r="A18" s="635"/>
      <c r="B18" s="865"/>
      <c r="C18" s="866"/>
      <c r="D18" s="658"/>
      <c r="E18" s="658"/>
      <c r="F18" s="658"/>
      <c r="G18" s="659"/>
      <c r="H18" s="659"/>
      <c r="I18" s="659"/>
      <c r="J18" s="660">
        <f>+G18+H18-I18</f>
        <v>0</v>
      </c>
      <c r="K18" s="639"/>
      <c r="L18" s="639"/>
      <c r="M18" s="636"/>
    </row>
    <row r="19" spans="1:13" ht="12.75" hidden="1" thickBot="1">
      <c r="A19" s="635"/>
      <c r="B19" s="861"/>
      <c r="C19" s="862"/>
      <c r="D19" s="661"/>
      <c r="E19" s="661"/>
      <c r="F19" s="661"/>
      <c r="G19" s="662"/>
      <c r="H19" s="662"/>
      <c r="I19" s="662"/>
      <c r="J19" s="663">
        <f>+G19+H19-I19</f>
        <v>0</v>
      </c>
      <c r="K19" s="639"/>
      <c r="L19" s="639"/>
      <c r="M19" s="636"/>
    </row>
    <row r="20" spans="1:13" ht="12">
      <c r="A20" s="635"/>
      <c r="B20" s="631"/>
      <c r="C20" s="631"/>
      <c r="D20" s="631"/>
      <c r="E20" s="632"/>
      <c r="F20" s="632"/>
      <c r="G20" s="632"/>
      <c r="H20" s="632"/>
      <c r="I20" s="632"/>
      <c r="J20" s="664"/>
      <c r="K20" s="639"/>
      <c r="L20" s="639"/>
      <c r="M20" s="636"/>
    </row>
    <row r="21" spans="1:13" ht="12.75" thickBot="1">
      <c r="A21" s="635"/>
      <c r="B21" s="638"/>
      <c r="C21" s="638"/>
      <c r="D21" s="638"/>
      <c r="E21" s="639"/>
      <c r="F21" s="639"/>
      <c r="G21" s="639"/>
      <c r="H21" s="639"/>
      <c r="I21" s="639"/>
      <c r="J21" s="640"/>
      <c r="K21" s="639"/>
      <c r="L21" s="639"/>
      <c r="M21" s="636"/>
    </row>
    <row r="22" spans="1:13" ht="12.75" thickBot="1">
      <c r="A22" s="635"/>
      <c r="B22" s="863" t="s">
        <v>426</v>
      </c>
      <c r="C22" s="864"/>
      <c r="D22" s="653"/>
      <c r="E22" s="654"/>
      <c r="F22" s="655"/>
      <c r="G22" s="683">
        <f>SUM(G23:G24)</f>
        <v>0</v>
      </c>
      <c r="H22" s="683">
        <f>SUM(H23:H24)</f>
        <v>0</v>
      </c>
      <c r="I22" s="683">
        <f>SUM(I23:I24)</f>
        <v>0</v>
      </c>
      <c r="J22" s="657">
        <f>+G22+H22-I22</f>
        <v>0</v>
      </c>
      <c r="K22" s="639"/>
      <c r="L22" s="639"/>
      <c r="M22" s="636"/>
    </row>
    <row r="23" spans="1:13" ht="12.75" thickBot="1">
      <c r="A23" s="635"/>
      <c r="B23" s="865"/>
      <c r="C23" s="866"/>
      <c r="D23" s="658"/>
      <c r="E23" s="658"/>
      <c r="F23" s="658"/>
      <c r="G23" s="659"/>
      <c r="H23" s="659"/>
      <c r="I23" s="659"/>
      <c r="J23" s="660">
        <f>+G23+H23-I23</f>
        <v>0</v>
      </c>
      <c r="K23" s="639"/>
      <c r="L23" s="639"/>
      <c r="M23" s="636"/>
    </row>
    <row r="24" spans="1:13" ht="12.75" hidden="1" thickBot="1">
      <c r="A24" s="635"/>
      <c r="B24" s="861"/>
      <c r="C24" s="862"/>
      <c r="D24" s="661"/>
      <c r="E24" s="661"/>
      <c r="F24" s="661"/>
      <c r="G24" s="662"/>
      <c r="H24" s="662"/>
      <c r="I24" s="662"/>
      <c r="J24" s="663">
        <f>+G24+H24-I24</f>
        <v>0</v>
      </c>
      <c r="K24" s="639"/>
      <c r="L24" s="639"/>
      <c r="M24" s="636"/>
    </row>
    <row r="25" spans="1:13" ht="12">
      <c r="A25" s="635"/>
      <c r="B25" s="631"/>
      <c r="C25" s="631"/>
      <c r="D25" s="631"/>
      <c r="E25" s="632"/>
      <c r="F25" s="632"/>
      <c r="G25" s="632"/>
      <c r="H25" s="632"/>
      <c r="I25" s="632"/>
      <c r="J25" s="664"/>
      <c r="K25" s="639"/>
      <c r="L25" s="639"/>
      <c r="M25" s="636"/>
    </row>
    <row r="26" spans="1:13" ht="12.75" thickBot="1">
      <c r="A26" s="635"/>
      <c r="B26" s="638"/>
      <c r="C26" s="638"/>
      <c r="D26" s="638"/>
      <c r="E26" s="639"/>
      <c r="F26" s="639"/>
      <c r="G26" s="639"/>
      <c r="H26" s="639"/>
      <c r="I26" s="639"/>
      <c r="J26" s="640"/>
      <c r="K26" s="639"/>
      <c r="L26" s="639"/>
      <c r="M26" s="636"/>
    </row>
    <row r="27" spans="1:13" ht="12.75" thickBot="1">
      <c r="A27" s="635"/>
      <c r="B27" s="863" t="s">
        <v>427</v>
      </c>
      <c r="C27" s="864"/>
      <c r="D27" s="653"/>
      <c r="E27" s="654"/>
      <c r="F27" s="655"/>
      <c r="G27" s="683">
        <f>SUM(G28:G29)</f>
        <v>0</v>
      </c>
      <c r="H27" s="683">
        <f>SUM(H28:H29)</f>
        <v>0</v>
      </c>
      <c r="I27" s="683">
        <f>SUM(I28:I29)</f>
        <v>0</v>
      </c>
      <c r="J27" s="657">
        <f>+G27+H27-I27</f>
        <v>0</v>
      </c>
      <c r="K27" s="639"/>
      <c r="L27" s="639"/>
      <c r="M27" s="636"/>
    </row>
    <row r="28" spans="1:13" ht="12.75" thickBot="1">
      <c r="A28" s="635"/>
      <c r="B28" s="865"/>
      <c r="C28" s="866"/>
      <c r="D28" s="658"/>
      <c r="E28" s="658"/>
      <c r="F28" s="658"/>
      <c r="G28" s="659"/>
      <c r="H28" s="659"/>
      <c r="I28" s="659"/>
      <c r="J28" s="660">
        <f>+G28+H28-I28</f>
        <v>0</v>
      </c>
      <c r="K28" s="639"/>
      <c r="L28" s="639"/>
      <c r="M28" s="636"/>
    </row>
    <row r="29" spans="1:13" ht="12.75" hidden="1" thickBot="1">
      <c r="A29" s="635"/>
      <c r="B29" s="861"/>
      <c r="C29" s="862"/>
      <c r="D29" s="661"/>
      <c r="E29" s="661"/>
      <c r="F29" s="661"/>
      <c r="G29" s="662"/>
      <c r="H29" s="662"/>
      <c r="I29" s="662"/>
      <c r="J29" s="663">
        <f>+G29+H29-I29</f>
        <v>0</v>
      </c>
      <c r="K29" s="639"/>
      <c r="L29" s="639"/>
      <c r="M29" s="636"/>
    </row>
    <row r="30" spans="1:13" ht="12">
      <c r="A30" s="635"/>
      <c r="B30" s="631"/>
      <c r="C30" s="631"/>
      <c r="D30" s="631"/>
      <c r="E30" s="632"/>
      <c r="F30" s="632"/>
      <c r="G30" s="632"/>
      <c r="H30" s="632"/>
      <c r="I30" s="632"/>
      <c r="J30" s="664"/>
      <c r="K30" s="639"/>
      <c r="L30" s="639"/>
      <c r="M30" s="636"/>
    </row>
    <row r="31" spans="1:13" ht="12.75" thickBot="1">
      <c r="A31" s="635"/>
      <c r="B31" s="638"/>
      <c r="C31" s="638"/>
      <c r="D31" s="638"/>
      <c r="E31" s="639"/>
      <c r="F31" s="639"/>
      <c r="G31" s="639"/>
      <c r="H31" s="639"/>
      <c r="I31" s="639"/>
      <c r="J31" s="640"/>
      <c r="K31" s="639"/>
      <c r="L31" s="639"/>
      <c r="M31" s="636"/>
    </row>
    <row r="32" spans="1:13" ht="12.75" thickBot="1">
      <c r="A32" s="635"/>
      <c r="B32" s="863" t="s">
        <v>428</v>
      </c>
      <c r="C32" s="864"/>
      <c r="D32" s="653"/>
      <c r="E32" s="654"/>
      <c r="F32" s="655"/>
      <c r="G32" s="683">
        <f>SUM(G33:G34)</f>
        <v>0</v>
      </c>
      <c r="H32" s="683">
        <f>SUM(H33:H34)</f>
        <v>0</v>
      </c>
      <c r="I32" s="683">
        <f>SUM(I33:I34)</f>
        <v>0</v>
      </c>
      <c r="J32" s="657">
        <f>+G32+H32-I32</f>
        <v>0</v>
      </c>
      <c r="K32" s="639"/>
      <c r="L32" s="639"/>
      <c r="M32" s="636"/>
    </row>
    <row r="33" spans="1:13" ht="12.75" thickBot="1">
      <c r="A33" s="635"/>
      <c r="B33" s="865"/>
      <c r="C33" s="866"/>
      <c r="D33" s="658"/>
      <c r="E33" s="658"/>
      <c r="F33" s="658"/>
      <c r="G33" s="659"/>
      <c r="H33" s="659"/>
      <c r="I33" s="659"/>
      <c r="J33" s="660">
        <f>+G33+H33-I33</f>
        <v>0</v>
      </c>
      <c r="K33" s="639"/>
      <c r="L33" s="639"/>
      <c r="M33" s="636"/>
    </row>
    <row r="34" spans="1:13" ht="12.75" hidden="1" thickBot="1">
      <c r="A34" s="635"/>
      <c r="B34" s="861"/>
      <c r="C34" s="862"/>
      <c r="D34" s="661"/>
      <c r="E34" s="661"/>
      <c r="F34" s="661"/>
      <c r="G34" s="662"/>
      <c r="H34" s="662"/>
      <c r="I34" s="662"/>
      <c r="J34" s="663">
        <f>+G34+H34-I34</f>
        <v>0</v>
      </c>
      <c r="K34" s="639"/>
      <c r="L34" s="639"/>
      <c r="M34" s="636"/>
    </row>
    <row r="35" spans="1:13" ht="12">
      <c r="A35" s="635"/>
      <c r="B35" s="631"/>
      <c r="C35" s="631"/>
      <c r="D35" s="631"/>
      <c r="E35" s="632"/>
      <c r="F35" s="632"/>
      <c r="G35" s="632"/>
      <c r="H35" s="632"/>
      <c r="I35" s="632"/>
      <c r="J35" s="664"/>
      <c r="K35" s="639"/>
      <c r="L35" s="639"/>
      <c r="M35" s="636"/>
    </row>
    <row r="36" spans="1:13" s="668" customFormat="1" ht="13.5" customHeight="1">
      <c r="A36" s="635"/>
      <c r="B36" s="669" t="s">
        <v>429</v>
      </c>
      <c r="C36" s="669"/>
      <c r="D36" s="669"/>
      <c r="E36" s="669"/>
      <c r="F36" s="669"/>
      <c r="G36" s="669"/>
      <c r="H36" s="639"/>
      <c r="I36" s="639"/>
      <c r="J36" s="640"/>
      <c r="K36" s="639"/>
      <c r="L36" s="639"/>
      <c r="M36" s="636"/>
    </row>
    <row r="37" spans="1:13" s="668" customFormat="1" ht="12.75" thickBot="1">
      <c r="A37" s="635"/>
      <c r="B37" s="638"/>
      <c r="C37" s="639"/>
      <c r="D37" s="639"/>
      <c r="E37" s="639"/>
      <c r="F37" s="639"/>
      <c r="G37" s="639"/>
      <c r="H37" s="639"/>
      <c r="I37" s="639"/>
      <c r="J37" s="639"/>
      <c r="K37" s="639"/>
      <c r="L37" s="639"/>
      <c r="M37" s="636"/>
    </row>
    <row r="38" spans="1:13" s="668" customFormat="1" ht="45" customHeight="1" thickBot="1">
      <c r="A38" s="635"/>
      <c r="B38" s="638"/>
      <c r="C38" s="670"/>
      <c r="D38" s="641" t="s">
        <v>414</v>
      </c>
      <c r="E38" s="642" t="s">
        <v>430</v>
      </c>
      <c r="F38" s="642" t="s">
        <v>415</v>
      </c>
      <c r="G38" s="642" t="s">
        <v>431</v>
      </c>
      <c r="H38" s="642" t="str">
        <f>IF('Page de garde'!$D$4="","Reprises déjà effectuées (au 31 déc. N-1)","Reprises déjà effectuées (au 31 déc. "&amp;'Page de garde'!$D$4-1&amp;")")</f>
        <v>Reprises déjà effectuées (au 31 déc. N-1)</v>
      </c>
      <c r="I38" s="642" t="str">
        <f>IF('Page de garde'!$D$4="","Solde des subventions au 1er janv. N","Solde des subventions au 1er janv. "&amp;'Page de garde'!$D$4)</f>
        <v>Solde des subventions au 1er janv. N</v>
      </c>
      <c r="J38" s="642" t="str">
        <f>IF('Page de garde'!$D$4="","Montants perçus au cours de l'exercice N","Montant perçus au cours de l'exercice "&amp;'Page de garde'!$D$4)</f>
        <v>Montants perçus au cours de l'exercice N</v>
      </c>
      <c r="K38" s="642" t="str">
        <f>IF('Page de garde'!$D$4="","Reprises effectuées au titre de l'exercice N","Reprises effectuées au titre de l'exercice "&amp;'Page de garde'!$D$4)</f>
        <v>Reprises effectuées au titre de l'exercice N</v>
      </c>
      <c r="L38" s="671" t="str">
        <f>IF('Page de garde'!$D$4="","Solde des subventions au 31 déc. N","Solde des subventions au 31 déc. "&amp;'Page de garde'!$D$4)</f>
        <v>Solde des subventions au 31 déc. N</v>
      </c>
      <c r="M38" s="672"/>
    </row>
    <row r="39" spans="1:13" s="668" customFormat="1" ht="12">
      <c r="A39" s="635"/>
      <c r="B39" s="638"/>
      <c r="C39" s="670"/>
      <c r="D39" s="670"/>
      <c r="E39" s="673"/>
      <c r="F39" s="673"/>
      <c r="G39" s="646" t="s">
        <v>176</v>
      </c>
      <c r="H39" s="646" t="s">
        <v>177</v>
      </c>
      <c r="I39" s="673" t="s">
        <v>432</v>
      </c>
      <c r="J39" s="646" t="s">
        <v>179</v>
      </c>
      <c r="K39" s="646" t="s">
        <v>433</v>
      </c>
      <c r="L39" s="673" t="s">
        <v>434</v>
      </c>
      <c r="M39" s="672"/>
    </row>
    <row r="40" spans="1:13" s="668" customFormat="1" ht="19.5" customHeight="1" thickBot="1">
      <c r="A40" s="635"/>
      <c r="B40" s="638"/>
      <c r="C40" s="638"/>
      <c r="D40" s="638"/>
      <c r="E40" s="639"/>
      <c r="F40" s="639"/>
      <c r="G40" s="639"/>
      <c r="H40" s="639"/>
      <c r="I40" s="639"/>
      <c r="J40" s="639"/>
      <c r="K40" s="652" t="s">
        <v>383</v>
      </c>
      <c r="L40" s="639"/>
      <c r="M40" s="636"/>
    </row>
    <row r="41" spans="1:13" ht="12.75" thickBot="1">
      <c r="A41" s="635"/>
      <c r="B41" s="863" t="s">
        <v>435</v>
      </c>
      <c r="C41" s="864"/>
      <c r="D41" s="653"/>
      <c r="E41" s="654"/>
      <c r="F41" s="655"/>
      <c r="G41" s="683">
        <f>SUM(G42:G43)</f>
        <v>0</v>
      </c>
      <c r="H41" s="683">
        <f>SUM(H42:H43)</f>
        <v>0</v>
      </c>
      <c r="I41" s="656">
        <f>+G41-H41</f>
        <v>0</v>
      </c>
      <c r="J41" s="683">
        <f>SUM(J42:J43)</f>
        <v>0</v>
      </c>
      <c r="K41" s="683">
        <f>SUM(K42:K43)</f>
        <v>0</v>
      </c>
      <c r="L41" s="674">
        <f>I41+J41-K41</f>
        <v>0</v>
      </c>
      <c r="M41" s="636"/>
    </row>
    <row r="42" spans="1:13" ht="12.75" thickBot="1">
      <c r="A42" s="635"/>
      <c r="B42" s="865"/>
      <c r="C42" s="866"/>
      <c r="D42" s="658"/>
      <c r="E42" s="658"/>
      <c r="F42" s="658"/>
      <c r="G42" s="659"/>
      <c r="H42" s="659"/>
      <c r="I42" s="675">
        <f>+G42-H42</f>
        <v>0</v>
      </c>
      <c r="J42" s="659"/>
      <c r="K42" s="659"/>
      <c r="L42" s="660">
        <f>I42+J42-K42</f>
        <v>0</v>
      </c>
      <c r="M42" s="636"/>
    </row>
    <row r="43" spans="1:13" ht="12.75" hidden="1" thickBot="1">
      <c r="A43" s="635"/>
      <c r="B43" s="861"/>
      <c r="C43" s="862"/>
      <c r="D43" s="661"/>
      <c r="E43" s="661"/>
      <c r="F43" s="661"/>
      <c r="G43" s="662"/>
      <c r="H43" s="662"/>
      <c r="I43" s="676">
        <f>+G43-H43</f>
        <v>0</v>
      </c>
      <c r="J43" s="662"/>
      <c r="K43" s="662"/>
      <c r="L43" s="677">
        <f>I43+J43-K43</f>
        <v>0</v>
      </c>
      <c r="M43" s="636"/>
    </row>
    <row r="44" spans="1:13" s="668" customFormat="1" ht="12">
      <c r="A44" s="635"/>
      <c r="B44" s="631"/>
      <c r="C44" s="631"/>
      <c r="D44" s="631"/>
      <c r="E44" s="632"/>
      <c r="F44" s="632"/>
      <c r="G44" s="632"/>
      <c r="H44" s="632"/>
      <c r="I44" s="632"/>
      <c r="J44" s="632"/>
      <c r="K44" s="632"/>
      <c r="L44" s="632"/>
      <c r="M44" s="636"/>
    </row>
    <row r="45" spans="1:13" s="668" customFormat="1" ht="12">
      <c r="A45" s="635"/>
      <c r="B45" s="639"/>
      <c r="C45" s="639"/>
      <c r="D45" s="639"/>
      <c r="E45" s="639"/>
      <c r="F45" s="639"/>
      <c r="G45" s="639"/>
      <c r="H45" s="639"/>
      <c r="I45" s="639"/>
      <c r="J45" s="639"/>
      <c r="K45" s="639"/>
      <c r="L45" s="639"/>
      <c r="M45" s="636"/>
    </row>
    <row r="46" spans="1:13" s="668" customFormat="1" ht="19.5" customHeight="1" thickBot="1">
      <c r="A46" s="678"/>
      <c r="B46" s="679"/>
      <c r="C46" s="679"/>
      <c r="D46" s="679"/>
      <c r="E46" s="680"/>
      <c r="F46" s="680"/>
      <c r="G46" s="680"/>
      <c r="H46" s="680"/>
      <c r="I46" s="680"/>
      <c r="J46" s="680"/>
      <c r="K46" s="680"/>
      <c r="L46" s="680"/>
      <c r="M46" s="681"/>
    </row>
  </sheetData>
  <sheetProtection password="EAD6" sheet="1" objects="1" scenarios="1"/>
  <mergeCells count="22">
    <mergeCell ref="B2:L2"/>
    <mergeCell ref="B7:C7"/>
    <mergeCell ref="B8:C8"/>
    <mergeCell ref="B9:C9"/>
    <mergeCell ref="B12:C12"/>
    <mergeCell ref="B13:C13"/>
    <mergeCell ref="B14:C14"/>
    <mergeCell ref="B17:C17"/>
    <mergeCell ref="B18:C18"/>
    <mergeCell ref="B19:C19"/>
    <mergeCell ref="B22:C22"/>
    <mergeCell ref="B23:C23"/>
    <mergeCell ref="B43:C43"/>
    <mergeCell ref="B34:C34"/>
    <mergeCell ref="B41:C41"/>
    <mergeCell ref="B42:C42"/>
    <mergeCell ref="B24:C24"/>
    <mergeCell ref="B27:C27"/>
    <mergeCell ref="B28:C28"/>
    <mergeCell ref="B29:C29"/>
    <mergeCell ref="B32:C32"/>
    <mergeCell ref="B33:C33"/>
  </mergeCells>
  <conditionalFormatting sqref="H6:I6">
    <cfRule type="containsText" priority="4" dxfId="25" operator="containsText" stopIfTrue="1" text="Ecart">
      <formula>NOT(ISERROR(SEARCH("Ecart",H6)))</formula>
    </cfRule>
  </conditionalFormatting>
  <conditionalFormatting sqref="H11:I11">
    <cfRule type="containsText" priority="3" dxfId="25" operator="containsText" stopIfTrue="1" text="Ecart">
      <formula>NOT(ISERROR(SEARCH("Ecart",H11)))</formula>
    </cfRule>
  </conditionalFormatting>
  <conditionalFormatting sqref="K40">
    <cfRule type="containsText" priority="1" dxfId="25" operator="containsText" stopIfTrue="1" text="Ecart">
      <formula>NOT(ISERROR(SEARCH("Ecart",K40)))</formula>
    </cfRule>
  </conditionalFormatting>
  <dataValidations count="1">
    <dataValidation type="decimal" allowBlank="1" showInputMessage="1" showErrorMessage="1" error="Veuillez saisir un nombre." sqref="G8:I9 G13:I14 G18:I19 G23:I24 G28:I29 G33:I34 G42:L43">
      <formula1>-10000000000000000</formula1>
      <formula2>100000000000000000</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12">
    <tabColor rgb="FFFFFF00"/>
  </sheetPr>
  <dimension ref="A1:O31"/>
  <sheetViews>
    <sheetView zoomScalePageLayoutView="0" workbookViewId="0" topLeftCell="A1">
      <selection activeCell="B2" sqref="B2"/>
    </sheetView>
  </sheetViews>
  <sheetFormatPr defaultColWidth="11.421875" defaultRowHeight="15"/>
  <cols>
    <col min="1" max="1" width="5.7109375" style="4" customWidth="1"/>
    <col min="2" max="2" width="49.7109375" style="4" customWidth="1"/>
    <col min="3" max="3" width="12.57421875" style="4" customWidth="1"/>
    <col min="4" max="4" width="51.00390625" style="6" customWidth="1"/>
    <col min="5" max="10" width="15.7109375" style="3" hidden="1" customWidth="1"/>
    <col min="11" max="11" width="2.57421875" style="3" hidden="1" customWidth="1"/>
    <col min="12" max="12" width="15.57421875" style="3" bestFit="1" customWidth="1"/>
    <col min="13" max="13" width="5.7109375" style="4" customWidth="1"/>
    <col min="14" max="16384" width="11.421875" style="4" customWidth="1"/>
  </cols>
  <sheetData>
    <row r="1" spans="1:13" ht="11.25">
      <c r="A1" s="465"/>
      <c r="B1" s="466"/>
      <c r="C1" s="466"/>
      <c r="D1" s="467"/>
      <c r="E1" s="439"/>
      <c r="F1" s="439"/>
      <c r="G1" s="439"/>
      <c r="H1" s="439"/>
      <c r="I1" s="439"/>
      <c r="J1" s="439"/>
      <c r="K1" s="439"/>
      <c r="L1" s="439"/>
      <c r="M1" s="468"/>
    </row>
    <row r="2" spans="1:13" ht="38.25" customHeight="1">
      <c r="A2" s="469"/>
      <c r="B2" s="566" t="s">
        <v>269</v>
      </c>
      <c r="C2" s="566"/>
      <c r="D2" s="566"/>
      <c r="E2" s="566"/>
      <c r="F2" s="566"/>
      <c r="G2" s="566"/>
      <c r="H2" s="566"/>
      <c r="I2" s="566"/>
      <c r="J2" s="566"/>
      <c r="K2" s="566"/>
      <c r="L2" s="174"/>
      <c r="M2" s="330"/>
    </row>
    <row r="3" spans="1:13" ht="13.5" thickBot="1">
      <c r="A3" s="469"/>
      <c r="B3" s="331"/>
      <c r="C3" s="261"/>
      <c r="D3" s="174"/>
      <c r="E3" s="183"/>
      <c r="F3" s="183"/>
      <c r="G3" s="183"/>
      <c r="H3" s="183"/>
      <c r="I3" s="183"/>
      <c r="J3" s="183"/>
      <c r="K3" s="183"/>
      <c r="L3" s="183"/>
      <c r="M3" s="330"/>
    </row>
    <row r="4" spans="1:13" s="5" customFormat="1" ht="27.75" customHeight="1" thickBot="1">
      <c r="A4" s="581"/>
      <c r="B4" s="882" t="s">
        <v>319</v>
      </c>
      <c r="C4" s="68"/>
      <c r="D4" s="68"/>
      <c r="E4" s="787" t="s">
        <v>189</v>
      </c>
      <c r="F4" s="884"/>
      <c r="G4" s="885" t="s">
        <v>190</v>
      </c>
      <c r="H4" s="787" t="s">
        <v>189</v>
      </c>
      <c r="I4" s="884"/>
      <c r="J4" s="885" t="s">
        <v>190</v>
      </c>
      <c r="K4" s="572"/>
      <c r="L4" s="873" t="s">
        <v>0</v>
      </c>
      <c r="M4" s="335"/>
    </row>
    <row r="5" spans="1:13" s="570" customFormat="1" ht="26.25" thickBot="1">
      <c r="A5" s="568"/>
      <c r="B5" s="883"/>
      <c r="C5" s="262" t="s">
        <v>80</v>
      </c>
      <c r="D5" s="263" t="s">
        <v>191</v>
      </c>
      <c r="E5" s="332" t="s">
        <v>413</v>
      </c>
      <c r="F5" s="332" t="s">
        <v>268</v>
      </c>
      <c r="G5" s="886"/>
      <c r="H5" s="332" t="s">
        <v>413</v>
      </c>
      <c r="I5" s="332" t="s">
        <v>268</v>
      </c>
      <c r="J5" s="886"/>
      <c r="K5" s="567"/>
      <c r="L5" s="874"/>
      <c r="M5" s="569"/>
    </row>
    <row r="6" spans="1:13" ht="12" customHeight="1">
      <c r="A6" s="469"/>
      <c r="B6" s="875" t="s">
        <v>192</v>
      </c>
      <c r="C6" s="877">
        <v>12</v>
      </c>
      <c r="D6" s="264" t="s">
        <v>193</v>
      </c>
      <c r="E6" s="687"/>
      <c r="F6" s="687"/>
      <c r="G6" s="687"/>
      <c r="H6" s="687"/>
      <c r="I6" s="687"/>
      <c r="J6" s="687"/>
      <c r="K6" s="688"/>
      <c r="L6" s="334">
        <f>SUM(E6:K6)</f>
        <v>0</v>
      </c>
      <c r="M6" s="330"/>
    </row>
    <row r="7" spans="1:13" ht="12.75" customHeight="1" thickBot="1">
      <c r="A7" s="469"/>
      <c r="B7" s="876"/>
      <c r="C7" s="878"/>
      <c r="D7" s="265" t="s">
        <v>194</v>
      </c>
      <c r="E7" s="689"/>
      <c r="F7" s="689"/>
      <c r="G7" s="689"/>
      <c r="H7" s="689"/>
      <c r="I7" s="689"/>
      <c r="J7" s="689"/>
      <c r="K7" s="690"/>
      <c r="L7" s="333">
        <f>SUM(E7:K7)</f>
        <v>0</v>
      </c>
      <c r="M7" s="330"/>
    </row>
    <row r="8" spans="1:13" s="1" customFormat="1" ht="12.75">
      <c r="A8" s="469"/>
      <c r="B8" s="266"/>
      <c r="C8" s="266"/>
      <c r="D8" s="68"/>
      <c r="E8" s="183"/>
      <c r="F8" s="183"/>
      <c r="G8" s="183"/>
      <c r="H8" s="183"/>
      <c r="I8" s="183"/>
      <c r="J8" s="183"/>
      <c r="K8" s="183"/>
      <c r="L8" s="231"/>
      <c r="M8" s="330"/>
    </row>
    <row r="9" spans="1:13" s="1" customFormat="1" ht="13.5" thickBot="1">
      <c r="A9" s="469"/>
      <c r="B9" s="266"/>
      <c r="C9" s="266"/>
      <c r="D9" s="68"/>
      <c r="E9" s="183"/>
      <c r="F9" s="183"/>
      <c r="G9" s="183"/>
      <c r="H9" s="183"/>
      <c r="I9" s="183"/>
      <c r="J9" s="183"/>
      <c r="K9" s="183"/>
      <c r="L9" s="231"/>
      <c r="M9" s="330"/>
    </row>
    <row r="10" spans="1:13" ht="12.75">
      <c r="A10" s="469"/>
      <c r="B10" s="871" t="s">
        <v>195</v>
      </c>
      <c r="C10" s="397">
        <v>110</v>
      </c>
      <c r="D10" s="264" t="s">
        <v>204</v>
      </c>
      <c r="E10" s="691"/>
      <c r="F10" s="691"/>
      <c r="G10" s="691"/>
      <c r="H10" s="691"/>
      <c r="I10" s="691"/>
      <c r="J10" s="691"/>
      <c r="K10" s="692"/>
      <c r="L10" s="334">
        <f>SUM(E10:K10)</f>
        <v>0</v>
      </c>
      <c r="M10" s="335"/>
    </row>
    <row r="11" spans="1:13" ht="12.75">
      <c r="A11" s="469"/>
      <c r="B11" s="872"/>
      <c r="C11" s="267">
        <v>119</v>
      </c>
      <c r="D11" s="268" t="s">
        <v>196</v>
      </c>
      <c r="E11" s="693"/>
      <c r="F11" s="693"/>
      <c r="G11" s="693"/>
      <c r="H11" s="693"/>
      <c r="I11" s="693"/>
      <c r="J11" s="693"/>
      <c r="K11" s="694"/>
      <c r="L11" s="336">
        <f>SUM(E11:K11)</f>
        <v>0</v>
      </c>
      <c r="M11" s="335"/>
    </row>
    <row r="12" spans="1:13" ht="25.5">
      <c r="A12" s="469"/>
      <c r="B12" s="269" t="s">
        <v>197</v>
      </c>
      <c r="C12" s="267">
        <v>10686</v>
      </c>
      <c r="D12" s="270" t="s">
        <v>341</v>
      </c>
      <c r="E12" s="693"/>
      <c r="F12" s="693"/>
      <c r="G12" s="693"/>
      <c r="H12" s="693"/>
      <c r="I12" s="693"/>
      <c r="J12" s="693"/>
      <c r="K12" s="694"/>
      <c r="L12" s="336">
        <f>SUM(E12:K12)</f>
        <v>0</v>
      </c>
      <c r="M12" s="335"/>
    </row>
    <row r="13" spans="1:13" ht="38.25">
      <c r="A13" s="469"/>
      <c r="B13" s="269" t="s">
        <v>198</v>
      </c>
      <c r="C13" s="267">
        <v>10687</v>
      </c>
      <c r="D13" s="271" t="s">
        <v>342</v>
      </c>
      <c r="E13" s="693"/>
      <c r="F13" s="693"/>
      <c r="G13" s="693"/>
      <c r="H13" s="693"/>
      <c r="I13" s="693"/>
      <c r="J13" s="693"/>
      <c r="K13" s="694"/>
      <c r="L13" s="336">
        <f>SUM(E13:K13)</f>
        <v>0</v>
      </c>
      <c r="M13" s="335"/>
    </row>
    <row r="14" spans="1:13" ht="26.25" customHeight="1" thickBot="1">
      <c r="A14" s="469"/>
      <c r="B14" s="337" t="s">
        <v>199</v>
      </c>
      <c r="C14" s="879" t="s">
        <v>200</v>
      </c>
      <c r="D14" s="880"/>
      <c r="E14" s="695"/>
      <c r="F14" s="695"/>
      <c r="G14" s="695"/>
      <c r="H14" s="695"/>
      <c r="I14" s="695"/>
      <c r="J14" s="695"/>
      <c r="K14" s="696"/>
      <c r="L14" s="338">
        <f>SUM(E14:K14)</f>
        <v>0</v>
      </c>
      <c r="M14" s="335"/>
    </row>
    <row r="15" spans="1:13" ht="12.75">
      <c r="A15" s="469"/>
      <c r="B15" s="68"/>
      <c r="C15" s="68"/>
      <c r="D15" s="68"/>
      <c r="E15" s="183"/>
      <c r="F15" s="183"/>
      <c r="G15" s="183"/>
      <c r="H15" s="183"/>
      <c r="I15" s="183"/>
      <c r="J15" s="183"/>
      <c r="K15" s="183"/>
      <c r="L15" s="231"/>
      <c r="M15" s="330"/>
    </row>
    <row r="16" spans="1:13" s="527" customFormat="1" ht="14.25" customHeight="1" thickBot="1">
      <c r="A16" s="521"/>
      <c r="B16" s="522" t="s">
        <v>343</v>
      </c>
      <c r="C16" s="523"/>
      <c r="D16" s="523"/>
      <c r="E16" s="524"/>
      <c r="F16" s="524"/>
      <c r="G16" s="524"/>
      <c r="H16" s="524"/>
      <c r="I16" s="524"/>
      <c r="J16" s="524"/>
      <c r="K16" s="524"/>
      <c r="L16" s="525"/>
      <c r="M16" s="526"/>
    </row>
    <row r="17" spans="1:13" ht="12.75">
      <c r="A17" s="469"/>
      <c r="B17" s="881" t="s">
        <v>201</v>
      </c>
      <c r="C17" s="397">
        <v>10682</v>
      </c>
      <c r="D17" s="272" t="s">
        <v>202</v>
      </c>
      <c r="E17" s="691"/>
      <c r="F17" s="691"/>
      <c r="G17" s="691"/>
      <c r="H17" s="691"/>
      <c r="I17" s="691"/>
      <c r="J17" s="691"/>
      <c r="K17" s="692"/>
      <c r="L17" s="334">
        <f aca="true" t="shared" si="0" ref="L17:L22">SUM(E17:K17)</f>
        <v>0</v>
      </c>
      <c r="M17" s="335"/>
    </row>
    <row r="18" spans="1:13" ht="12.75">
      <c r="A18" s="469"/>
      <c r="B18" s="869"/>
      <c r="C18" s="267">
        <v>10685</v>
      </c>
      <c r="D18" s="270" t="s">
        <v>344</v>
      </c>
      <c r="E18" s="693"/>
      <c r="F18" s="693"/>
      <c r="G18" s="693"/>
      <c r="H18" s="693"/>
      <c r="I18" s="693"/>
      <c r="J18" s="693"/>
      <c r="K18" s="694"/>
      <c r="L18" s="336">
        <f t="shared" si="0"/>
        <v>0</v>
      </c>
      <c r="M18" s="335"/>
    </row>
    <row r="19" spans="1:13" ht="12.75">
      <c r="A19" s="469"/>
      <c r="B19" s="869"/>
      <c r="C19" s="267">
        <v>10686</v>
      </c>
      <c r="D19" s="270" t="s">
        <v>341</v>
      </c>
      <c r="E19" s="693"/>
      <c r="F19" s="693"/>
      <c r="G19" s="693"/>
      <c r="H19" s="693"/>
      <c r="I19" s="693"/>
      <c r="J19" s="693"/>
      <c r="K19" s="694"/>
      <c r="L19" s="336">
        <f t="shared" si="0"/>
        <v>0</v>
      </c>
      <c r="M19" s="335"/>
    </row>
    <row r="20" spans="1:13" ht="38.25">
      <c r="A20" s="469"/>
      <c r="B20" s="869"/>
      <c r="C20" s="267">
        <v>10687</v>
      </c>
      <c r="D20" s="270" t="s">
        <v>342</v>
      </c>
      <c r="E20" s="693"/>
      <c r="F20" s="693"/>
      <c r="G20" s="693"/>
      <c r="H20" s="693"/>
      <c r="I20" s="693"/>
      <c r="J20" s="693"/>
      <c r="K20" s="694"/>
      <c r="L20" s="336">
        <f t="shared" si="0"/>
        <v>0</v>
      </c>
      <c r="M20" s="335"/>
    </row>
    <row r="21" spans="1:13" ht="12.75">
      <c r="A21" s="469"/>
      <c r="B21" s="869" t="s">
        <v>203</v>
      </c>
      <c r="C21" s="267">
        <v>110</v>
      </c>
      <c r="D21" s="268" t="s">
        <v>204</v>
      </c>
      <c r="E21" s="693"/>
      <c r="F21" s="693"/>
      <c r="G21" s="693"/>
      <c r="H21" s="693"/>
      <c r="I21" s="693"/>
      <c r="J21" s="693"/>
      <c r="K21" s="694"/>
      <c r="L21" s="336">
        <f t="shared" si="0"/>
        <v>0</v>
      </c>
      <c r="M21" s="335"/>
    </row>
    <row r="22" spans="1:13" ht="13.5" thickBot="1">
      <c r="A22" s="469"/>
      <c r="B22" s="870"/>
      <c r="C22" s="398">
        <v>119</v>
      </c>
      <c r="D22" s="265" t="s">
        <v>196</v>
      </c>
      <c r="E22" s="697"/>
      <c r="F22" s="697"/>
      <c r="G22" s="697"/>
      <c r="H22" s="697"/>
      <c r="I22" s="697"/>
      <c r="J22" s="697"/>
      <c r="K22" s="698"/>
      <c r="L22" s="339">
        <f t="shared" si="0"/>
        <v>0</v>
      </c>
      <c r="M22" s="335"/>
    </row>
    <row r="23" spans="1:13" ht="12.75">
      <c r="A23" s="469"/>
      <c r="B23" s="261"/>
      <c r="C23" s="261"/>
      <c r="D23" s="261"/>
      <c r="E23" s="183"/>
      <c r="F23" s="183"/>
      <c r="G23" s="183"/>
      <c r="H23" s="183"/>
      <c r="I23" s="183"/>
      <c r="J23" s="183"/>
      <c r="K23" s="183"/>
      <c r="L23" s="183"/>
      <c r="M23" s="330"/>
    </row>
    <row r="24" spans="1:13" ht="12" thickBot="1">
      <c r="A24" s="470"/>
      <c r="B24" s="340"/>
      <c r="C24" s="340"/>
      <c r="D24" s="341"/>
      <c r="E24" s="342"/>
      <c r="F24" s="342"/>
      <c r="G24" s="342"/>
      <c r="H24" s="342"/>
      <c r="I24" s="342"/>
      <c r="J24" s="342"/>
      <c r="K24" s="342"/>
      <c r="L24" s="342"/>
      <c r="M24" s="343"/>
    </row>
    <row r="25" spans="2:4" ht="11.25">
      <c r="B25" s="1"/>
      <c r="C25" s="1"/>
      <c r="D25" s="2"/>
    </row>
    <row r="26" ht="11.25">
      <c r="D26" s="2"/>
    </row>
    <row r="27" ht="11.25">
      <c r="D27" s="2"/>
    </row>
    <row r="28" spans="1:15" s="3" customFormat="1" ht="11.25">
      <c r="A28" s="4"/>
      <c r="B28" s="4"/>
      <c r="C28" s="4"/>
      <c r="D28" s="2"/>
      <c r="M28" s="4"/>
      <c r="N28" s="4"/>
      <c r="O28" s="4"/>
    </row>
    <row r="29" spans="1:15" s="3" customFormat="1" ht="11.25">
      <c r="A29" s="4"/>
      <c r="B29" s="4"/>
      <c r="C29" s="4"/>
      <c r="D29" s="2"/>
      <c r="M29" s="4"/>
      <c r="N29" s="4"/>
      <c r="O29" s="4"/>
    </row>
    <row r="30" spans="1:15" s="3" customFormat="1" ht="11.25">
      <c r="A30" s="4"/>
      <c r="B30" s="4"/>
      <c r="C30" s="4"/>
      <c r="D30" s="2"/>
      <c r="M30" s="4"/>
      <c r="N30" s="4"/>
      <c r="O30" s="4"/>
    </row>
    <row r="31" spans="1:15" s="3" customFormat="1" ht="11.25">
      <c r="A31" s="4"/>
      <c r="B31" s="4"/>
      <c r="C31" s="4"/>
      <c r="D31" s="2"/>
      <c r="M31" s="4"/>
      <c r="N31" s="4"/>
      <c r="O31" s="4"/>
    </row>
  </sheetData>
  <sheetProtection password="EAD6" sheet="1" objects="1" scenarios="1"/>
  <mergeCells count="12">
    <mergeCell ref="H4:I4"/>
    <mergeCell ref="J4:J5"/>
    <mergeCell ref="B21:B22"/>
    <mergeCell ref="B10:B11"/>
    <mergeCell ref="L4:L5"/>
    <mergeCell ref="B6:B7"/>
    <mergeCell ref="C6:C7"/>
    <mergeCell ref="C14:D14"/>
    <mergeCell ref="B17:B20"/>
    <mergeCell ref="B4:B5"/>
    <mergeCell ref="E4:F4"/>
    <mergeCell ref="G4:G5"/>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3"/>
  <dimension ref="A1:G22"/>
  <sheetViews>
    <sheetView zoomScalePageLayoutView="0" workbookViewId="0" topLeftCell="A1">
      <selection activeCell="B2" sqref="B2:F2"/>
    </sheetView>
  </sheetViews>
  <sheetFormatPr defaultColWidth="11.421875" defaultRowHeight="15"/>
  <cols>
    <col min="1" max="1" width="4.57421875" style="531" customWidth="1"/>
    <col min="2" max="2" width="11.8515625" style="565" bestFit="1" customWidth="1"/>
    <col min="3" max="3" width="44.140625" style="531" customWidth="1"/>
    <col min="4" max="4" width="22.140625" style="531" customWidth="1"/>
    <col min="5" max="6" width="22.8515625" style="531" customWidth="1"/>
    <col min="7" max="7" width="4.140625" style="531" customWidth="1"/>
    <col min="8" max="16384" width="11.421875" style="531" customWidth="1"/>
  </cols>
  <sheetData>
    <row r="1" spans="1:7" ht="12.75">
      <c r="A1" s="528"/>
      <c r="B1" s="529"/>
      <c r="C1" s="528"/>
      <c r="D1" s="528"/>
      <c r="E1" s="528"/>
      <c r="F1" s="528"/>
      <c r="G1" s="530"/>
    </row>
    <row r="2" spans="1:7" ht="32.25" customHeight="1">
      <c r="A2" s="528"/>
      <c r="B2" s="887" t="s">
        <v>345</v>
      </c>
      <c r="C2" s="887"/>
      <c r="D2" s="887"/>
      <c r="E2" s="887"/>
      <c r="F2" s="887"/>
      <c r="G2" s="530"/>
    </row>
    <row r="3" spans="1:7" s="533" customFormat="1" ht="15.75">
      <c r="A3" s="528"/>
      <c r="B3" s="532"/>
      <c r="C3" s="532"/>
      <c r="D3" s="532"/>
      <c r="E3" s="532"/>
      <c r="F3" s="532"/>
      <c r="G3" s="530"/>
    </row>
    <row r="4" spans="1:7" s="533" customFormat="1" ht="13.5" thickBot="1">
      <c r="A4" s="528"/>
      <c r="B4" s="529"/>
      <c r="C4" s="528"/>
      <c r="D4" s="528"/>
      <c r="E4" s="528"/>
      <c r="F4" s="528"/>
      <c r="G4" s="530"/>
    </row>
    <row r="5" spans="1:7" s="540" customFormat="1" ht="51.75" thickBot="1">
      <c r="A5" s="534"/>
      <c r="B5" s="535" t="s">
        <v>80</v>
      </c>
      <c r="C5" s="536" t="s">
        <v>191</v>
      </c>
      <c r="D5" s="537"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538" t="str">
        <f>IF('Page de garde'!$D$4="","Mouvements au titre de l'exercice N (affectés en N+1)","Mouvements au titre de l'exercice "&amp;'Page de garde'!$D$4&amp;" (affectés en "&amp;'Page de garde'!$D$4+1&amp;")")</f>
        <v>Mouvements au titre de l'exercice N (affectés en N+1)</v>
      </c>
      <c r="F5" s="536"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539"/>
    </row>
    <row r="6" spans="1:7" s="546" customFormat="1" ht="40.5" customHeight="1">
      <c r="A6" s="541"/>
      <c r="B6" s="542">
        <v>10682</v>
      </c>
      <c r="C6" s="543" t="s">
        <v>202</v>
      </c>
      <c r="D6" s="627"/>
      <c r="E6" s="611"/>
      <c r="F6" s="544">
        <f aca="true" t="shared" si="0" ref="F6:F11">D6+E6</f>
        <v>0</v>
      </c>
      <c r="G6" s="545"/>
    </row>
    <row r="7" spans="1:7" s="546" customFormat="1" ht="40.5" customHeight="1">
      <c r="A7" s="541"/>
      <c r="B7" s="547">
        <v>10685</v>
      </c>
      <c r="C7" s="548" t="s">
        <v>344</v>
      </c>
      <c r="D7" s="625"/>
      <c r="E7" s="605"/>
      <c r="F7" s="549">
        <f t="shared" si="0"/>
        <v>0</v>
      </c>
      <c r="G7" s="545"/>
    </row>
    <row r="8" spans="1:7" s="546" customFormat="1" ht="40.5" customHeight="1">
      <c r="A8" s="541"/>
      <c r="B8" s="547">
        <v>10686</v>
      </c>
      <c r="C8" s="548" t="s">
        <v>341</v>
      </c>
      <c r="D8" s="625"/>
      <c r="E8" s="605"/>
      <c r="F8" s="549">
        <f t="shared" si="0"/>
        <v>0</v>
      </c>
      <c r="G8" s="545"/>
    </row>
    <row r="9" spans="1:7" s="546" customFormat="1" ht="40.5" customHeight="1">
      <c r="A9" s="541"/>
      <c r="B9" s="547">
        <v>10687</v>
      </c>
      <c r="C9" s="548" t="s">
        <v>342</v>
      </c>
      <c r="D9" s="625"/>
      <c r="E9" s="605"/>
      <c r="F9" s="549">
        <f t="shared" si="0"/>
        <v>0</v>
      </c>
      <c r="G9" s="545"/>
    </row>
    <row r="10" spans="1:7" s="546" customFormat="1" ht="40.5" customHeight="1">
      <c r="A10" s="541"/>
      <c r="B10" s="547">
        <v>110</v>
      </c>
      <c r="C10" s="548" t="s">
        <v>204</v>
      </c>
      <c r="D10" s="625"/>
      <c r="E10" s="605"/>
      <c r="F10" s="549">
        <f t="shared" si="0"/>
        <v>0</v>
      </c>
      <c r="G10" s="545"/>
    </row>
    <row r="11" spans="1:7" s="546" customFormat="1" ht="40.5" customHeight="1" thickBot="1">
      <c r="A11" s="541"/>
      <c r="B11" s="550">
        <v>119</v>
      </c>
      <c r="C11" s="551" t="s">
        <v>196</v>
      </c>
      <c r="D11" s="626"/>
      <c r="E11" s="612"/>
      <c r="F11" s="552">
        <f t="shared" si="0"/>
        <v>0</v>
      </c>
      <c r="G11" s="545"/>
    </row>
    <row r="12" spans="1:7" s="546" customFormat="1" ht="12.75">
      <c r="A12" s="541"/>
      <c r="B12" s="553"/>
      <c r="C12" s="554"/>
      <c r="D12" s="555"/>
      <c r="E12" s="555"/>
      <c r="F12" s="555"/>
      <c r="G12" s="545"/>
    </row>
    <row r="13" spans="1:7" s="546" customFormat="1" ht="12.75">
      <c r="A13" s="541"/>
      <c r="B13" s="556"/>
      <c r="C13" s="554"/>
      <c r="D13" s="555"/>
      <c r="E13" s="555"/>
      <c r="F13" s="555"/>
      <c r="G13" s="545"/>
    </row>
    <row r="14" spans="1:7" s="546" customFormat="1" ht="13.5" thickBot="1">
      <c r="A14" s="557"/>
      <c r="B14" s="558"/>
      <c r="C14" s="559"/>
      <c r="D14" s="557"/>
      <c r="E14" s="557"/>
      <c r="F14" s="557"/>
      <c r="G14" s="560"/>
    </row>
    <row r="15" spans="2:6" s="546" customFormat="1" ht="12.75">
      <c r="B15" s="561"/>
      <c r="C15" s="562"/>
      <c r="D15" s="563"/>
      <c r="E15" s="563"/>
      <c r="F15" s="563"/>
    </row>
    <row r="16" spans="2:6" s="546" customFormat="1" ht="12.75">
      <c r="B16" s="561"/>
      <c r="C16" s="562"/>
      <c r="D16" s="563"/>
      <c r="E16" s="563"/>
      <c r="F16" s="563"/>
    </row>
    <row r="17" spans="2:6" s="546" customFormat="1" ht="12.75">
      <c r="B17" s="561"/>
      <c r="C17" s="562"/>
      <c r="D17" s="563"/>
      <c r="E17" s="563"/>
      <c r="F17" s="563"/>
    </row>
    <row r="18" spans="2:6" s="546" customFormat="1" ht="12.75">
      <c r="B18" s="561"/>
      <c r="C18" s="562"/>
      <c r="D18" s="563"/>
      <c r="E18" s="563"/>
      <c r="F18" s="563"/>
    </row>
    <row r="19" spans="2:6" s="546" customFormat="1" ht="12.75">
      <c r="B19" s="561"/>
      <c r="C19" s="562"/>
      <c r="D19" s="563"/>
      <c r="E19" s="563"/>
      <c r="F19" s="563"/>
    </row>
    <row r="20" spans="2:6" s="546" customFormat="1" ht="12.75">
      <c r="B20" s="561"/>
      <c r="C20" s="562"/>
      <c r="D20" s="563"/>
      <c r="E20" s="563"/>
      <c r="F20" s="563"/>
    </row>
    <row r="21" spans="2:6" s="546" customFormat="1" ht="12.75">
      <c r="B21" s="561"/>
      <c r="C21" s="562"/>
      <c r="D21" s="563"/>
      <c r="E21" s="563"/>
      <c r="F21" s="563"/>
    </row>
    <row r="22" ht="12.75">
      <c r="B22" s="564"/>
    </row>
  </sheetData>
  <sheetProtection password="EAD6" sheet="1" objects="1" scenarios="1"/>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128"/>
  <sheetViews>
    <sheetView showGridLines="0" tabSelected="1" zoomScalePageLayoutView="0" workbookViewId="0" topLeftCell="A1">
      <selection activeCell="B2" sqref="B2:L2"/>
    </sheetView>
  </sheetViews>
  <sheetFormatPr defaultColWidth="11.421875" defaultRowHeight="15"/>
  <cols>
    <col min="1" max="1" width="2.140625" style="56" customWidth="1"/>
    <col min="2" max="2" width="3.8515625" style="56" customWidth="1"/>
    <col min="3" max="11" width="11.421875" style="56" customWidth="1"/>
    <col min="12" max="12" width="45.7109375" style="56" customWidth="1"/>
    <col min="13" max="13" width="2.8515625" style="56" customWidth="1"/>
    <col min="14" max="16384" width="11.421875" style="56" customWidth="1"/>
  </cols>
  <sheetData>
    <row r="1" spans="1:13" ht="15.75" thickBot="1">
      <c r="A1" s="686"/>
      <c r="B1" s="699" t="s">
        <v>502</v>
      </c>
      <c r="C1" s="273"/>
      <c r="D1" s="273"/>
      <c r="E1" s="273"/>
      <c r="F1" s="273"/>
      <c r="G1" s="273"/>
      <c r="H1" s="273"/>
      <c r="I1" s="273"/>
      <c r="J1" s="273"/>
      <c r="K1" s="273"/>
      <c r="L1" s="273"/>
      <c r="M1" s="275"/>
    </row>
    <row r="2" spans="1:13" ht="16.5" thickBot="1">
      <c r="A2" s="405"/>
      <c r="B2" s="769" t="s">
        <v>216</v>
      </c>
      <c r="C2" s="770"/>
      <c r="D2" s="770"/>
      <c r="E2" s="770"/>
      <c r="F2" s="770"/>
      <c r="G2" s="770"/>
      <c r="H2" s="770"/>
      <c r="I2" s="770"/>
      <c r="J2" s="770"/>
      <c r="K2" s="770"/>
      <c r="L2" s="771"/>
      <c r="M2" s="276"/>
    </row>
    <row r="3" spans="1:13" ht="15">
      <c r="A3" s="405"/>
      <c r="B3" s="406"/>
      <c r="C3" s="407"/>
      <c r="D3" s="407"/>
      <c r="E3" s="407"/>
      <c r="F3" s="407"/>
      <c r="G3" s="407"/>
      <c r="H3" s="407"/>
      <c r="I3" s="407"/>
      <c r="J3" s="407"/>
      <c r="K3" s="407"/>
      <c r="L3" s="407"/>
      <c r="M3" s="276"/>
    </row>
    <row r="4" spans="1:13" ht="27.75" customHeight="1">
      <c r="A4" s="405"/>
      <c r="B4" s="406"/>
      <c r="C4" s="757" t="s">
        <v>384</v>
      </c>
      <c r="D4" s="757"/>
      <c r="E4" s="757"/>
      <c r="F4" s="757"/>
      <c r="G4" s="757"/>
      <c r="H4" s="757"/>
      <c r="I4" s="757"/>
      <c r="J4" s="757"/>
      <c r="K4" s="757"/>
      <c r="L4" s="757"/>
      <c r="M4" s="276"/>
    </row>
    <row r="5" spans="1:13" ht="41.25" customHeight="1">
      <c r="A5" s="405"/>
      <c r="B5" s="406"/>
      <c r="C5" s="757" t="s">
        <v>496</v>
      </c>
      <c r="D5" s="757"/>
      <c r="E5" s="757"/>
      <c r="F5" s="757"/>
      <c r="G5" s="757"/>
      <c r="H5" s="757"/>
      <c r="I5" s="757"/>
      <c r="J5" s="757"/>
      <c r="K5" s="757"/>
      <c r="L5" s="757"/>
      <c r="M5" s="276"/>
    </row>
    <row r="6" spans="1:13" ht="39" customHeight="1">
      <c r="A6" s="405"/>
      <c r="B6" s="406"/>
      <c r="C6" s="763" t="s">
        <v>385</v>
      </c>
      <c r="D6" s="763"/>
      <c r="E6" s="763"/>
      <c r="F6" s="763"/>
      <c r="G6" s="763"/>
      <c r="H6" s="763"/>
      <c r="I6" s="763"/>
      <c r="J6" s="763"/>
      <c r="K6" s="763"/>
      <c r="L6" s="763"/>
      <c r="M6" s="276"/>
    </row>
    <row r="7" spans="1:13" ht="15">
      <c r="A7" s="405"/>
      <c r="B7" s="406"/>
      <c r="C7" s="582"/>
      <c r="D7" s="582"/>
      <c r="E7" s="582"/>
      <c r="F7" s="582"/>
      <c r="G7" s="582"/>
      <c r="H7" s="582"/>
      <c r="I7" s="582"/>
      <c r="J7" s="582"/>
      <c r="K7" s="582"/>
      <c r="L7" s="582"/>
      <c r="M7" s="276"/>
    </row>
    <row r="8" spans="1:13" ht="15">
      <c r="A8" s="405"/>
      <c r="B8" s="406"/>
      <c r="C8" s="583" t="s">
        <v>349</v>
      </c>
      <c r="D8" s="584"/>
      <c r="E8" s="584"/>
      <c r="F8" s="584"/>
      <c r="G8" s="584"/>
      <c r="H8" s="585"/>
      <c r="I8" s="585"/>
      <c r="J8" s="586"/>
      <c r="K8" s="586"/>
      <c r="L8" s="586"/>
      <c r="M8" s="276"/>
    </row>
    <row r="9" spans="1:13" ht="15">
      <c r="A9" s="405"/>
      <c r="B9" s="406"/>
      <c r="C9" s="587"/>
      <c r="D9" s="586"/>
      <c r="E9" s="586"/>
      <c r="F9" s="586"/>
      <c r="G9" s="586"/>
      <c r="H9" s="586"/>
      <c r="I9" s="586"/>
      <c r="J9" s="586"/>
      <c r="K9" s="586"/>
      <c r="L9" s="586"/>
      <c r="M9" s="276"/>
    </row>
    <row r="10" spans="1:13" ht="15">
      <c r="A10" s="405"/>
      <c r="B10" s="406"/>
      <c r="C10" s="628" t="s">
        <v>444</v>
      </c>
      <c r="D10" s="589"/>
      <c r="E10" s="589"/>
      <c r="F10" s="586"/>
      <c r="G10" s="586"/>
      <c r="H10" s="586"/>
      <c r="I10" s="586"/>
      <c r="J10" s="586"/>
      <c r="K10" s="586"/>
      <c r="L10" s="586"/>
      <c r="M10" s="276"/>
    </row>
    <row r="11" spans="1:13" ht="15">
      <c r="A11" s="405"/>
      <c r="B11" s="406"/>
      <c r="C11" s="758" t="s">
        <v>442</v>
      </c>
      <c r="D11" s="758"/>
      <c r="E11" s="758"/>
      <c r="F11" s="758"/>
      <c r="G11" s="758"/>
      <c r="H11" s="758"/>
      <c r="I11" s="758"/>
      <c r="J11" s="758"/>
      <c r="K11" s="758"/>
      <c r="L11" s="758"/>
      <c r="M11" s="276"/>
    </row>
    <row r="12" spans="1:13" ht="15">
      <c r="A12" s="405"/>
      <c r="B12" s="406"/>
      <c r="C12" s="758"/>
      <c r="D12" s="758"/>
      <c r="E12" s="758"/>
      <c r="F12" s="758"/>
      <c r="G12" s="758"/>
      <c r="H12" s="758"/>
      <c r="I12" s="758"/>
      <c r="J12" s="758"/>
      <c r="K12" s="758"/>
      <c r="L12" s="758"/>
      <c r="M12" s="276"/>
    </row>
    <row r="13" spans="1:13" ht="15">
      <c r="A13" s="405"/>
      <c r="B13" s="406"/>
      <c r="C13" s="590"/>
      <c r="D13" s="590"/>
      <c r="E13" s="590"/>
      <c r="F13" s="590"/>
      <c r="G13" s="590"/>
      <c r="H13" s="590"/>
      <c r="I13" s="590"/>
      <c r="J13" s="590"/>
      <c r="K13" s="590"/>
      <c r="L13" s="590"/>
      <c r="M13" s="276"/>
    </row>
    <row r="14" spans="1:13" ht="15">
      <c r="A14" s="405"/>
      <c r="B14" s="406"/>
      <c r="C14" s="759" t="s">
        <v>350</v>
      </c>
      <c r="D14" s="759"/>
      <c r="E14" s="759"/>
      <c r="F14" s="759"/>
      <c r="G14" s="759"/>
      <c r="H14" s="759"/>
      <c r="I14" s="759"/>
      <c r="J14" s="759"/>
      <c r="K14" s="759"/>
      <c r="L14" s="759"/>
      <c r="M14" s="276"/>
    </row>
    <row r="15" spans="1:13" ht="24" customHeight="1">
      <c r="A15" s="405"/>
      <c r="B15" s="406"/>
      <c r="C15" s="759" t="s">
        <v>351</v>
      </c>
      <c r="D15" s="759"/>
      <c r="E15" s="759"/>
      <c r="F15" s="759"/>
      <c r="G15" s="759"/>
      <c r="H15" s="759"/>
      <c r="I15" s="759"/>
      <c r="J15" s="759"/>
      <c r="K15" s="759"/>
      <c r="L15" s="759"/>
      <c r="M15" s="276"/>
    </row>
    <row r="16" spans="1:13" ht="15">
      <c r="A16" s="405"/>
      <c r="B16" s="406"/>
      <c r="C16" s="590"/>
      <c r="D16" s="590"/>
      <c r="E16" s="590"/>
      <c r="F16" s="590"/>
      <c r="G16" s="590"/>
      <c r="H16" s="590"/>
      <c r="I16" s="590"/>
      <c r="J16" s="590"/>
      <c r="K16" s="590"/>
      <c r="L16" s="590"/>
      <c r="M16" s="276"/>
    </row>
    <row r="17" spans="1:13" ht="15">
      <c r="A17" s="405"/>
      <c r="B17" s="406"/>
      <c r="C17" s="760" t="s">
        <v>352</v>
      </c>
      <c r="D17" s="760"/>
      <c r="E17" s="760"/>
      <c r="F17" s="760"/>
      <c r="G17" s="760"/>
      <c r="H17" s="760"/>
      <c r="I17" s="760"/>
      <c r="J17" s="590"/>
      <c r="K17" s="590"/>
      <c r="L17" s="590"/>
      <c r="M17" s="276"/>
    </row>
    <row r="18" spans="1:13" ht="15">
      <c r="A18" s="405"/>
      <c r="B18" s="406"/>
      <c r="C18" s="591"/>
      <c r="D18" s="591"/>
      <c r="E18" s="591"/>
      <c r="F18" s="591"/>
      <c r="G18" s="591"/>
      <c r="H18" s="591"/>
      <c r="I18" s="591"/>
      <c r="J18" s="591"/>
      <c r="K18" s="591"/>
      <c r="L18" s="591"/>
      <c r="M18" s="276"/>
    </row>
    <row r="19" spans="1:13" ht="28.5" customHeight="1">
      <c r="A19" s="405"/>
      <c r="B19" s="406"/>
      <c r="C19" s="758" t="s">
        <v>353</v>
      </c>
      <c r="D19" s="758"/>
      <c r="E19" s="758"/>
      <c r="F19" s="758"/>
      <c r="G19" s="758"/>
      <c r="H19" s="758"/>
      <c r="I19" s="758"/>
      <c r="J19" s="758"/>
      <c r="K19" s="758"/>
      <c r="L19" s="758"/>
      <c r="M19" s="276"/>
    </row>
    <row r="20" spans="1:13" ht="15">
      <c r="A20" s="405"/>
      <c r="B20" s="406"/>
      <c r="C20" s="591"/>
      <c r="D20" s="591"/>
      <c r="E20" s="591"/>
      <c r="F20" s="591"/>
      <c r="G20" s="591"/>
      <c r="H20" s="591"/>
      <c r="I20" s="591"/>
      <c r="J20" s="591"/>
      <c r="K20" s="591"/>
      <c r="L20" s="591"/>
      <c r="M20" s="276"/>
    </row>
    <row r="21" spans="1:13" ht="15">
      <c r="A21" s="405"/>
      <c r="B21" s="406"/>
      <c r="C21" s="758" t="s">
        <v>354</v>
      </c>
      <c r="D21" s="758"/>
      <c r="E21" s="758"/>
      <c r="F21" s="758"/>
      <c r="G21" s="758"/>
      <c r="H21" s="758"/>
      <c r="I21" s="758"/>
      <c r="J21" s="591"/>
      <c r="K21" s="591"/>
      <c r="L21" s="591"/>
      <c r="M21" s="276"/>
    </row>
    <row r="22" spans="1:13" ht="15">
      <c r="A22" s="405"/>
      <c r="B22" s="406"/>
      <c r="C22" s="590"/>
      <c r="D22" s="590"/>
      <c r="E22" s="590"/>
      <c r="F22" s="590"/>
      <c r="G22" s="590"/>
      <c r="H22" s="590"/>
      <c r="I22" s="590"/>
      <c r="J22" s="591"/>
      <c r="K22" s="591"/>
      <c r="L22" s="591"/>
      <c r="M22" s="276"/>
    </row>
    <row r="23" spans="1:13" ht="27.75" customHeight="1">
      <c r="A23" s="405"/>
      <c r="B23" s="406"/>
      <c r="C23" s="758" t="s">
        <v>355</v>
      </c>
      <c r="D23" s="758"/>
      <c r="E23" s="758"/>
      <c r="F23" s="758"/>
      <c r="G23" s="758"/>
      <c r="H23" s="758"/>
      <c r="I23" s="758"/>
      <c r="J23" s="758"/>
      <c r="K23" s="758"/>
      <c r="L23" s="758"/>
      <c r="M23" s="276"/>
    </row>
    <row r="24" spans="1:13" ht="15">
      <c r="A24" s="405"/>
      <c r="B24" s="406"/>
      <c r="C24" s="590"/>
      <c r="D24" s="590"/>
      <c r="E24" s="590"/>
      <c r="F24" s="590"/>
      <c r="G24" s="590"/>
      <c r="H24" s="590"/>
      <c r="I24" s="590"/>
      <c r="J24" s="590"/>
      <c r="K24" s="590"/>
      <c r="L24" s="590"/>
      <c r="M24" s="276"/>
    </row>
    <row r="25" spans="1:13" ht="15">
      <c r="A25" s="405"/>
      <c r="B25" s="406"/>
      <c r="C25" s="583" t="s">
        <v>356</v>
      </c>
      <c r="D25" s="584"/>
      <c r="E25" s="584"/>
      <c r="F25" s="584"/>
      <c r="G25" s="584"/>
      <c r="H25" s="586"/>
      <c r="I25" s="586"/>
      <c r="J25" s="586"/>
      <c r="K25" s="586"/>
      <c r="L25" s="586"/>
      <c r="M25" s="276"/>
    </row>
    <row r="26" spans="1:13" ht="15">
      <c r="A26" s="405"/>
      <c r="B26" s="406"/>
      <c r="C26" s="587"/>
      <c r="D26" s="586"/>
      <c r="E26" s="586"/>
      <c r="F26" s="586"/>
      <c r="G26" s="586"/>
      <c r="H26" s="586"/>
      <c r="I26" s="586"/>
      <c r="J26" s="586"/>
      <c r="K26" s="586"/>
      <c r="L26" s="586"/>
      <c r="M26" s="276"/>
    </row>
    <row r="27" spans="1:13" ht="30.75" customHeight="1">
      <c r="A27" s="405"/>
      <c r="B27" s="406"/>
      <c r="C27" s="763" t="s">
        <v>386</v>
      </c>
      <c r="D27" s="763"/>
      <c r="E27" s="763"/>
      <c r="F27" s="763"/>
      <c r="G27" s="763"/>
      <c r="H27" s="763"/>
      <c r="I27" s="763"/>
      <c r="J27" s="763"/>
      <c r="K27" s="763"/>
      <c r="L27" s="763"/>
      <c r="M27" s="276"/>
    </row>
    <row r="28" spans="1:13" ht="20.25" customHeight="1">
      <c r="A28" s="405"/>
      <c r="B28" s="406"/>
      <c r="C28" s="588" t="s">
        <v>387</v>
      </c>
      <c r="D28" s="586"/>
      <c r="E28" s="586"/>
      <c r="F28" s="586"/>
      <c r="G28" s="586"/>
      <c r="H28" s="586"/>
      <c r="I28" s="586"/>
      <c r="J28" s="586"/>
      <c r="K28" s="586"/>
      <c r="L28" s="586"/>
      <c r="M28" s="276"/>
    </row>
    <row r="29" spans="1:13" ht="28.5" customHeight="1">
      <c r="A29" s="405"/>
      <c r="B29" s="406"/>
      <c r="C29" s="763" t="s">
        <v>389</v>
      </c>
      <c r="D29" s="763"/>
      <c r="E29" s="763"/>
      <c r="F29" s="763"/>
      <c r="G29" s="763"/>
      <c r="H29" s="763"/>
      <c r="I29" s="763"/>
      <c r="J29" s="763"/>
      <c r="K29" s="763"/>
      <c r="L29" s="763"/>
      <c r="M29" s="276"/>
    </row>
    <row r="30" spans="1:13" ht="15">
      <c r="A30" s="405"/>
      <c r="B30" s="406"/>
      <c r="C30" s="587"/>
      <c r="D30" s="586"/>
      <c r="E30" s="586"/>
      <c r="F30" s="586"/>
      <c r="G30" s="586"/>
      <c r="H30" s="586"/>
      <c r="I30" s="586"/>
      <c r="J30" s="586"/>
      <c r="K30" s="586"/>
      <c r="L30" s="586"/>
      <c r="M30" s="276"/>
    </row>
    <row r="31" spans="1:13" ht="15">
      <c r="A31" s="405"/>
      <c r="B31" s="406"/>
      <c r="C31" s="766" t="s">
        <v>357</v>
      </c>
      <c r="D31" s="766"/>
      <c r="E31" s="766"/>
      <c r="F31" s="766"/>
      <c r="G31" s="766"/>
      <c r="H31" s="766"/>
      <c r="I31" s="766"/>
      <c r="J31" s="766"/>
      <c r="K31" s="766"/>
      <c r="L31" s="766"/>
      <c r="M31" s="276"/>
    </row>
    <row r="32" spans="1:13" ht="15">
      <c r="A32" s="405"/>
      <c r="B32" s="406"/>
      <c r="C32" s="588" t="s">
        <v>358</v>
      </c>
      <c r="D32" s="588"/>
      <c r="E32" s="588"/>
      <c r="F32" s="588"/>
      <c r="G32" s="588"/>
      <c r="H32" s="588"/>
      <c r="I32" s="588"/>
      <c r="J32" s="588"/>
      <c r="K32" s="588"/>
      <c r="L32" s="588"/>
      <c r="M32" s="276"/>
    </row>
    <row r="33" spans="1:13" ht="15">
      <c r="A33" s="405"/>
      <c r="B33" s="406"/>
      <c r="C33" s="592" t="s">
        <v>359</v>
      </c>
      <c r="D33" s="588"/>
      <c r="E33" s="588"/>
      <c r="F33" s="588"/>
      <c r="G33" s="588"/>
      <c r="H33" s="588"/>
      <c r="I33" s="588"/>
      <c r="J33" s="588"/>
      <c r="K33" s="588"/>
      <c r="L33" s="588"/>
      <c r="M33" s="276"/>
    </row>
    <row r="34" spans="1:13" ht="15.75">
      <c r="A34" s="405"/>
      <c r="B34" s="406"/>
      <c r="C34" s="592" t="s">
        <v>360</v>
      </c>
      <c r="D34" s="588"/>
      <c r="E34" s="588"/>
      <c r="F34" s="588"/>
      <c r="G34" s="588"/>
      <c r="H34" s="588"/>
      <c r="I34" s="588"/>
      <c r="J34" s="588"/>
      <c r="K34" s="588"/>
      <c r="L34" s="588"/>
      <c r="M34" s="276"/>
    </row>
    <row r="35" spans="1:13" ht="21" customHeight="1">
      <c r="A35" s="405"/>
      <c r="B35" s="406"/>
      <c r="C35" s="767" t="s">
        <v>361</v>
      </c>
      <c r="D35" s="767"/>
      <c r="E35" s="767"/>
      <c r="F35" s="767"/>
      <c r="G35" s="767"/>
      <c r="H35" s="767"/>
      <c r="I35" s="767"/>
      <c r="J35" s="767"/>
      <c r="K35" s="767"/>
      <c r="L35" s="767"/>
      <c r="M35" s="276"/>
    </row>
    <row r="36" spans="1:13" ht="15">
      <c r="A36" s="405"/>
      <c r="B36" s="406"/>
      <c r="C36" s="588" t="s">
        <v>362</v>
      </c>
      <c r="D36" s="588"/>
      <c r="E36" s="588"/>
      <c r="F36" s="588"/>
      <c r="G36" s="588"/>
      <c r="H36" s="588"/>
      <c r="I36" s="588"/>
      <c r="J36" s="588"/>
      <c r="K36" s="588"/>
      <c r="L36" s="588"/>
      <c r="M36" s="276"/>
    </row>
    <row r="37" spans="1:13" ht="15">
      <c r="A37" s="405"/>
      <c r="B37" s="406"/>
      <c r="C37" s="592" t="s">
        <v>363</v>
      </c>
      <c r="D37" s="588"/>
      <c r="E37" s="588"/>
      <c r="F37" s="588"/>
      <c r="G37" s="588"/>
      <c r="H37" s="588"/>
      <c r="I37" s="588"/>
      <c r="J37" s="588"/>
      <c r="K37" s="588"/>
      <c r="L37" s="588"/>
      <c r="M37" s="276"/>
    </row>
    <row r="38" spans="1:13" ht="15.75">
      <c r="A38" s="405"/>
      <c r="B38" s="406"/>
      <c r="C38" s="592" t="s">
        <v>360</v>
      </c>
      <c r="D38" s="588"/>
      <c r="E38" s="588"/>
      <c r="F38" s="588"/>
      <c r="G38" s="588"/>
      <c r="H38" s="588"/>
      <c r="I38" s="588"/>
      <c r="J38" s="588"/>
      <c r="K38" s="588"/>
      <c r="L38" s="588"/>
      <c r="M38" s="276"/>
    </row>
    <row r="39" spans="1:13" ht="15">
      <c r="A39" s="405"/>
      <c r="B39" s="406"/>
      <c r="C39" s="592" t="s">
        <v>364</v>
      </c>
      <c r="D39" s="588"/>
      <c r="E39" s="588"/>
      <c r="F39" s="588"/>
      <c r="G39" s="588"/>
      <c r="H39" s="588"/>
      <c r="I39" s="588"/>
      <c r="J39" s="588"/>
      <c r="K39" s="588"/>
      <c r="L39" s="588"/>
      <c r="M39" s="276"/>
    </row>
    <row r="40" spans="1:13" ht="15">
      <c r="A40" s="405"/>
      <c r="B40" s="406"/>
      <c r="C40" s="588" t="s">
        <v>365</v>
      </c>
      <c r="D40" s="588"/>
      <c r="E40" s="588"/>
      <c r="F40" s="588"/>
      <c r="G40" s="588"/>
      <c r="H40" s="588"/>
      <c r="I40" s="588"/>
      <c r="J40" s="588"/>
      <c r="K40" s="588"/>
      <c r="L40" s="588"/>
      <c r="M40" s="276"/>
    </row>
    <row r="41" spans="1:13" ht="15">
      <c r="A41" s="405"/>
      <c r="B41" s="406"/>
      <c r="C41" s="588"/>
      <c r="D41" s="588"/>
      <c r="E41" s="588"/>
      <c r="F41" s="588"/>
      <c r="G41" s="588"/>
      <c r="H41" s="588"/>
      <c r="I41" s="588"/>
      <c r="J41" s="588"/>
      <c r="K41" s="588"/>
      <c r="L41" s="588"/>
      <c r="M41" s="276"/>
    </row>
    <row r="42" spans="1:13" ht="48.75" customHeight="1">
      <c r="A42" s="405"/>
      <c r="B42" s="406"/>
      <c r="C42" s="758" t="s">
        <v>366</v>
      </c>
      <c r="D42" s="758"/>
      <c r="E42" s="758"/>
      <c r="F42" s="758"/>
      <c r="G42" s="758"/>
      <c r="H42" s="758"/>
      <c r="I42" s="758"/>
      <c r="J42" s="758"/>
      <c r="K42" s="758"/>
      <c r="L42" s="758"/>
      <c r="M42" s="276"/>
    </row>
    <row r="43" spans="1:13" ht="27" customHeight="1">
      <c r="A43" s="405"/>
      <c r="B43" s="406"/>
      <c r="C43" s="759" t="s">
        <v>367</v>
      </c>
      <c r="D43" s="759"/>
      <c r="E43" s="759"/>
      <c r="F43" s="759"/>
      <c r="G43" s="759"/>
      <c r="H43" s="759"/>
      <c r="I43" s="759"/>
      <c r="J43" s="759"/>
      <c r="K43" s="759"/>
      <c r="L43" s="759"/>
      <c r="M43" s="276"/>
    </row>
    <row r="44" spans="1:13" ht="15">
      <c r="A44" s="405"/>
      <c r="B44" s="406"/>
      <c r="C44" s="588"/>
      <c r="D44" s="588"/>
      <c r="E44" s="588"/>
      <c r="F44" s="588"/>
      <c r="G44" s="588"/>
      <c r="H44" s="588"/>
      <c r="I44" s="588"/>
      <c r="J44" s="588"/>
      <c r="K44" s="588"/>
      <c r="L44" s="588"/>
      <c r="M44" s="276"/>
    </row>
    <row r="45" spans="1:13" ht="15">
      <c r="A45" s="405"/>
      <c r="B45" s="406"/>
      <c r="C45" s="583" t="s">
        <v>368</v>
      </c>
      <c r="D45" s="583"/>
      <c r="E45" s="583"/>
      <c r="F45" s="583"/>
      <c r="G45" s="583"/>
      <c r="H45" s="586"/>
      <c r="I45" s="586"/>
      <c r="J45" s="586"/>
      <c r="K45" s="586"/>
      <c r="L45" s="586"/>
      <c r="M45" s="276"/>
    </row>
    <row r="46" spans="1:13" ht="15">
      <c r="A46" s="405"/>
      <c r="B46" s="406"/>
      <c r="C46" s="586"/>
      <c r="D46" s="586"/>
      <c r="E46" s="586"/>
      <c r="F46" s="586"/>
      <c r="G46" s="586"/>
      <c r="H46" s="586"/>
      <c r="I46" s="586"/>
      <c r="J46" s="586"/>
      <c r="K46" s="586"/>
      <c r="L46" s="586"/>
      <c r="M46" s="276"/>
    </row>
    <row r="47" spans="1:13" ht="15">
      <c r="A47" s="405"/>
      <c r="B47" s="406"/>
      <c r="C47" s="589" t="s">
        <v>390</v>
      </c>
      <c r="D47" s="586"/>
      <c r="E47" s="586"/>
      <c r="F47" s="586"/>
      <c r="G47" s="586"/>
      <c r="H47" s="586"/>
      <c r="I47" s="586"/>
      <c r="J47" s="586"/>
      <c r="K47" s="586"/>
      <c r="L47" s="586"/>
      <c r="M47" s="276"/>
    </row>
    <row r="48" spans="1:13" ht="15">
      <c r="A48" s="405"/>
      <c r="B48" s="406"/>
      <c r="C48" s="593" t="s">
        <v>369</v>
      </c>
      <c r="D48" s="589"/>
      <c r="E48" s="589"/>
      <c r="F48" s="586"/>
      <c r="G48" s="586"/>
      <c r="H48" s="586"/>
      <c r="I48" s="586"/>
      <c r="J48" s="586"/>
      <c r="K48" s="586"/>
      <c r="L48" s="586"/>
      <c r="M48" s="276"/>
    </row>
    <row r="49" spans="1:13" ht="25.5" customHeight="1">
      <c r="A49" s="405"/>
      <c r="B49" s="406"/>
      <c r="C49" s="763" t="s">
        <v>370</v>
      </c>
      <c r="D49" s="763"/>
      <c r="E49" s="763"/>
      <c r="F49" s="763"/>
      <c r="G49" s="763"/>
      <c r="H49" s="763"/>
      <c r="I49" s="763"/>
      <c r="J49" s="763"/>
      <c r="K49" s="763"/>
      <c r="L49" s="763"/>
      <c r="M49" s="276"/>
    </row>
    <row r="50" spans="1:13" ht="15">
      <c r="A50" s="405"/>
      <c r="B50" s="406"/>
      <c r="C50" s="593" t="s">
        <v>371</v>
      </c>
      <c r="D50" s="589"/>
      <c r="E50" s="589"/>
      <c r="F50" s="586"/>
      <c r="G50" s="586"/>
      <c r="H50" s="586"/>
      <c r="I50" s="586"/>
      <c r="J50" s="586"/>
      <c r="K50" s="586"/>
      <c r="L50" s="586"/>
      <c r="M50" s="276"/>
    </row>
    <row r="51" spans="1:13" ht="15">
      <c r="A51" s="405"/>
      <c r="B51" s="406"/>
      <c r="C51" s="593" t="s">
        <v>449</v>
      </c>
      <c r="D51" s="589"/>
      <c r="E51" s="589"/>
      <c r="F51" s="586"/>
      <c r="G51" s="586"/>
      <c r="H51" s="586"/>
      <c r="I51" s="586"/>
      <c r="J51" s="586"/>
      <c r="K51" s="586"/>
      <c r="L51" s="586"/>
      <c r="M51" s="276"/>
    </row>
    <row r="52" spans="1:13" ht="15">
      <c r="A52" s="405"/>
      <c r="B52" s="406"/>
      <c r="C52" s="593" t="s">
        <v>450</v>
      </c>
      <c r="D52" s="589"/>
      <c r="E52" s="589"/>
      <c r="F52" s="586"/>
      <c r="G52" s="586"/>
      <c r="H52" s="586"/>
      <c r="I52" s="586"/>
      <c r="J52" s="586"/>
      <c r="K52" s="586"/>
      <c r="L52" s="586"/>
      <c r="M52" s="276"/>
    </row>
    <row r="53" spans="1:13" ht="30" customHeight="1">
      <c r="A53" s="405"/>
      <c r="B53" s="406"/>
      <c r="C53" s="763" t="s">
        <v>451</v>
      </c>
      <c r="D53" s="763"/>
      <c r="E53" s="763"/>
      <c r="F53" s="763"/>
      <c r="G53" s="763"/>
      <c r="H53" s="763"/>
      <c r="I53" s="763"/>
      <c r="J53" s="763"/>
      <c r="K53" s="763"/>
      <c r="L53" s="763"/>
      <c r="M53" s="276"/>
    </row>
    <row r="54" spans="1:13" ht="30" customHeight="1">
      <c r="A54" s="405"/>
      <c r="B54" s="406"/>
      <c r="C54" s="763" t="s">
        <v>443</v>
      </c>
      <c r="D54" s="763"/>
      <c r="E54" s="763"/>
      <c r="F54" s="763"/>
      <c r="G54" s="763"/>
      <c r="H54" s="763"/>
      <c r="I54" s="763"/>
      <c r="J54" s="763"/>
      <c r="K54" s="763"/>
      <c r="L54" s="763"/>
      <c r="M54" s="276"/>
    </row>
    <row r="55" spans="1:13" ht="15">
      <c r="A55" s="405"/>
      <c r="B55" s="406"/>
      <c r="C55" s="586"/>
      <c r="D55" s="586"/>
      <c r="E55" s="586"/>
      <c r="F55" s="586"/>
      <c r="G55" s="586"/>
      <c r="H55" s="586"/>
      <c r="I55" s="586"/>
      <c r="J55" s="586"/>
      <c r="K55" s="586"/>
      <c r="L55" s="586"/>
      <c r="M55" s="276"/>
    </row>
    <row r="56" spans="1:13" ht="15">
      <c r="A56" s="405"/>
      <c r="B56" s="406"/>
      <c r="C56" s="583" t="s">
        <v>372</v>
      </c>
      <c r="D56" s="583"/>
      <c r="E56" s="583"/>
      <c r="F56" s="583"/>
      <c r="G56" s="583"/>
      <c r="H56" s="586"/>
      <c r="I56" s="586"/>
      <c r="J56" s="586"/>
      <c r="K56" s="586"/>
      <c r="L56" s="586"/>
      <c r="M56" s="276"/>
    </row>
    <row r="57" spans="1:13" ht="15">
      <c r="A57" s="405"/>
      <c r="B57" s="406"/>
      <c r="C57" s="586"/>
      <c r="D57" s="586"/>
      <c r="E57" s="586"/>
      <c r="F57" s="586"/>
      <c r="G57" s="586"/>
      <c r="H57" s="586"/>
      <c r="I57" s="586"/>
      <c r="J57" s="586"/>
      <c r="K57" s="586"/>
      <c r="L57" s="586"/>
      <c r="M57" s="276"/>
    </row>
    <row r="58" spans="1:13" ht="15">
      <c r="A58" s="405"/>
      <c r="B58" s="406"/>
      <c r="C58" s="589" t="s">
        <v>373</v>
      </c>
      <c r="D58" s="589"/>
      <c r="E58" s="589"/>
      <c r="F58" s="589"/>
      <c r="G58" s="589"/>
      <c r="H58" s="589"/>
      <c r="I58" s="589"/>
      <c r="J58" s="589"/>
      <c r="K58" s="589"/>
      <c r="L58" s="589"/>
      <c r="M58" s="276"/>
    </row>
    <row r="59" spans="1:13" ht="15">
      <c r="A59" s="405"/>
      <c r="B59" s="406"/>
      <c r="C59" s="589" t="s">
        <v>374</v>
      </c>
      <c r="D59" s="589"/>
      <c r="E59" s="589"/>
      <c r="F59" s="589"/>
      <c r="G59" s="589"/>
      <c r="H59" s="589"/>
      <c r="I59" s="589"/>
      <c r="J59" s="589"/>
      <c r="K59" s="589"/>
      <c r="L59" s="589"/>
      <c r="M59" s="276"/>
    </row>
    <row r="60" spans="1:13" ht="15">
      <c r="A60" s="405"/>
      <c r="B60" s="406"/>
      <c r="C60" s="589" t="s">
        <v>375</v>
      </c>
      <c r="D60" s="589"/>
      <c r="E60" s="589"/>
      <c r="F60" s="589"/>
      <c r="G60" s="589"/>
      <c r="H60" s="589"/>
      <c r="I60" s="589"/>
      <c r="J60" s="589"/>
      <c r="K60" s="589"/>
      <c r="L60" s="589"/>
      <c r="M60" s="276"/>
    </row>
    <row r="61" spans="1:13" ht="15">
      <c r="A61" s="405"/>
      <c r="B61" s="406"/>
      <c r="C61" s="589" t="s">
        <v>376</v>
      </c>
      <c r="D61" s="589"/>
      <c r="E61" s="589"/>
      <c r="F61" s="589"/>
      <c r="G61" s="589"/>
      <c r="H61" s="589"/>
      <c r="I61" s="589"/>
      <c r="J61" s="589"/>
      <c r="K61" s="589"/>
      <c r="L61" s="589"/>
      <c r="M61" s="276"/>
    </row>
    <row r="62" spans="1:13" ht="25.5" customHeight="1">
      <c r="A62" s="405"/>
      <c r="B62" s="406"/>
      <c r="C62" s="762" t="s">
        <v>377</v>
      </c>
      <c r="D62" s="762"/>
      <c r="E62" s="762"/>
      <c r="F62" s="762"/>
      <c r="G62" s="762"/>
      <c r="H62" s="762"/>
      <c r="I62" s="762"/>
      <c r="J62" s="762"/>
      <c r="K62" s="762"/>
      <c r="L62" s="762"/>
      <c r="M62" s="276"/>
    </row>
    <row r="63" spans="1:13" ht="15">
      <c r="A63" s="405"/>
      <c r="B63" s="406"/>
      <c r="C63" s="589" t="s">
        <v>378</v>
      </c>
      <c r="D63" s="589"/>
      <c r="E63" s="589"/>
      <c r="F63" s="589"/>
      <c r="G63" s="589"/>
      <c r="H63" s="589"/>
      <c r="I63" s="589"/>
      <c r="J63" s="589"/>
      <c r="K63" s="589"/>
      <c r="L63" s="589"/>
      <c r="M63" s="276"/>
    </row>
    <row r="64" spans="1:13" ht="15">
      <c r="A64" s="405"/>
      <c r="B64" s="406"/>
      <c r="C64" s="589"/>
      <c r="D64" s="589"/>
      <c r="E64" s="589"/>
      <c r="F64" s="589"/>
      <c r="G64" s="589"/>
      <c r="H64" s="589"/>
      <c r="I64" s="589"/>
      <c r="J64" s="589"/>
      <c r="K64" s="589"/>
      <c r="L64" s="589"/>
      <c r="M64" s="276"/>
    </row>
    <row r="65" spans="1:13" ht="31.5" customHeight="1">
      <c r="A65" s="405"/>
      <c r="B65" s="406"/>
      <c r="C65" s="762" t="s">
        <v>379</v>
      </c>
      <c r="D65" s="762"/>
      <c r="E65" s="762"/>
      <c r="F65" s="762"/>
      <c r="G65" s="762"/>
      <c r="H65" s="762"/>
      <c r="I65" s="762"/>
      <c r="J65" s="762"/>
      <c r="K65" s="762"/>
      <c r="L65" s="762"/>
      <c r="M65" s="276"/>
    </row>
    <row r="66" spans="1:13" ht="31.5" customHeight="1">
      <c r="A66" s="405"/>
      <c r="B66" s="406"/>
      <c r="C66" s="762" t="s">
        <v>391</v>
      </c>
      <c r="D66" s="762"/>
      <c r="E66" s="762"/>
      <c r="F66" s="762"/>
      <c r="G66" s="762"/>
      <c r="H66" s="762"/>
      <c r="I66" s="762"/>
      <c r="J66" s="762"/>
      <c r="K66" s="762"/>
      <c r="L66" s="762"/>
      <c r="M66" s="276"/>
    </row>
    <row r="67" spans="1:13" ht="15">
      <c r="A67" s="405"/>
      <c r="B67" s="406"/>
      <c r="C67" s="589" t="s">
        <v>327</v>
      </c>
      <c r="D67" s="589"/>
      <c r="E67" s="589"/>
      <c r="F67" s="589"/>
      <c r="G67" s="589"/>
      <c r="H67" s="589"/>
      <c r="I67" s="589"/>
      <c r="J67" s="589"/>
      <c r="K67" s="589"/>
      <c r="L67" s="589"/>
      <c r="M67" s="276"/>
    </row>
    <row r="68" spans="1:13" ht="29.25" customHeight="1">
      <c r="A68" s="405"/>
      <c r="B68" s="406"/>
      <c r="C68" s="762" t="s">
        <v>380</v>
      </c>
      <c r="D68" s="762"/>
      <c r="E68" s="762"/>
      <c r="F68" s="762"/>
      <c r="G68" s="762"/>
      <c r="H68" s="762"/>
      <c r="I68" s="762"/>
      <c r="J68" s="762"/>
      <c r="K68" s="762"/>
      <c r="L68" s="762"/>
      <c r="M68" s="276"/>
    </row>
    <row r="69" spans="1:13" ht="44.25" customHeight="1">
      <c r="A69" s="405"/>
      <c r="B69" s="406"/>
      <c r="C69" s="762" t="s">
        <v>392</v>
      </c>
      <c r="D69" s="762"/>
      <c r="E69" s="762"/>
      <c r="F69" s="762"/>
      <c r="G69" s="762"/>
      <c r="H69" s="762"/>
      <c r="I69" s="762"/>
      <c r="J69" s="762"/>
      <c r="K69" s="762"/>
      <c r="L69" s="762"/>
      <c r="M69" s="276"/>
    </row>
    <row r="70" spans="1:13" ht="15.75" thickBot="1">
      <c r="A70" s="405"/>
      <c r="B70" s="406"/>
      <c r="C70" s="407"/>
      <c r="D70" s="407"/>
      <c r="E70" s="407"/>
      <c r="F70" s="407"/>
      <c r="G70" s="407"/>
      <c r="H70" s="407"/>
      <c r="I70" s="407"/>
      <c r="J70" s="407"/>
      <c r="K70" s="407"/>
      <c r="L70" s="407"/>
      <c r="M70" s="276"/>
    </row>
    <row r="71" spans="1:13" ht="15.75" thickBot="1">
      <c r="A71" s="594"/>
      <c r="B71" s="595"/>
      <c r="C71" s="596"/>
      <c r="D71" s="596"/>
      <c r="E71" s="596"/>
      <c r="F71" s="596"/>
      <c r="G71" s="596"/>
      <c r="H71" s="596"/>
      <c r="I71" s="596"/>
      <c r="J71" s="596"/>
      <c r="K71" s="596"/>
      <c r="L71" s="596"/>
      <c r="M71" s="596"/>
    </row>
    <row r="72" spans="1:13" ht="15.75" thickBot="1">
      <c r="A72" s="403"/>
      <c r="B72" s="404"/>
      <c r="C72" s="273"/>
      <c r="D72" s="273"/>
      <c r="E72" s="273"/>
      <c r="F72" s="273"/>
      <c r="G72" s="273"/>
      <c r="H72" s="273"/>
      <c r="I72" s="273"/>
      <c r="J72" s="273"/>
      <c r="K72" s="273"/>
      <c r="L72" s="273"/>
      <c r="M72" s="275"/>
    </row>
    <row r="73" spans="1:13" ht="38.25" customHeight="1" thickBot="1">
      <c r="A73" s="405"/>
      <c r="B73" s="769" t="s">
        <v>282</v>
      </c>
      <c r="C73" s="770"/>
      <c r="D73" s="770"/>
      <c r="E73" s="770"/>
      <c r="F73" s="770"/>
      <c r="G73" s="770"/>
      <c r="H73" s="770"/>
      <c r="I73" s="770"/>
      <c r="J73" s="770"/>
      <c r="K73" s="770"/>
      <c r="L73" s="771"/>
      <c r="M73" s="276"/>
    </row>
    <row r="74" spans="1:13" ht="15">
      <c r="A74" s="405"/>
      <c r="B74" s="406"/>
      <c r="C74" s="407"/>
      <c r="D74" s="407"/>
      <c r="E74" s="407"/>
      <c r="F74" s="407"/>
      <c r="G74" s="407"/>
      <c r="H74" s="407"/>
      <c r="I74" s="407"/>
      <c r="J74" s="407"/>
      <c r="K74" s="407"/>
      <c r="L74" s="407"/>
      <c r="M74" s="276"/>
    </row>
    <row r="75" spans="1:13" ht="15">
      <c r="A75" s="405"/>
      <c r="B75" s="408">
        <v>1</v>
      </c>
      <c r="C75" s="761" t="s">
        <v>92</v>
      </c>
      <c r="D75" s="761"/>
      <c r="E75" s="761"/>
      <c r="F75" s="761"/>
      <c r="G75" s="761"/>
      <c r="H75" s="761"/>
      <c r="I75" s="406"/>
      <c r="J75" s="406"/>
      <c r="K75" s="406"/>
      <c r="L75" s="406"/>
      <c r="M75" s="276"/>
    </row>
    <row r="76" spans="1:13" ht="25.5" customHeight="1">
      <c r="A76" s="405"/>
      <c r="B76" s="409"/>
      <c r="C76" s="757" t="s">
        <v>452</v>
      </c>
      <c r="D76" s="757"/>
      <c r="E76" s="757"/>
      <c r="F76" s="757"/>
      <c r="G76" s="757"/>
      <c r="H76" s="757"/>
      <c r="I76" s="757"/>
      <c r="J76" s="757"/>
      <c r="K76" s="757"/>
      <c r="L76" s="757"/>
      <c r="M76" s="276"/>
    </row>
    <row r="77" spans="1:13" ht="15">
      <c r="A77" s="405"/>
      <c r="B77" s="409"/>
      <c r="C77" s="410"/>
      <c r="D77" s="406"/>
      <c r="E77" s="406"/>
      <c r="F77" s="406"/>
      <c r="G77" s="406"/>
      <c r="H77" s="406"/>
      <c r="I77" s="406"/>
      <c r="J77" s="406"/>
      <c r="K77" s="406"/>
      <c r="L77" s="406"/>
      <c r="M77" s="276"/>
    </row>
    <row r="78" spans="1:13" ht="15">
      <c r="A78" s="405"/>
      <c r="B78" s="408">
        <v>2</v>
      </c>
      <c r="C78" s="761" t="s">
        <v>301</v>
      </c>
      <c r="D78" s="761"/>
      <c r="E78" s="761"/>
      <c r="F78" s="761"/>
      <c r="G78" s="761"/>
      <c r="H78" s="761"/>
      <c r="I78" s="406"/>
      <c r="J78" s="406"/>
      <c r="K78" s="406"/>
      <c r="L78" s="406"/>
      <c r="M78" s="276"/>
    </row>
    <row r="79" spans="1:13" ht="25.5" customHeight="1">
      <c r="A79" s="405"/>
      <c r="B79" s="409"/>
      <c r="C79" s="757" t="s">
        <v>252</v>
      </c>
      <c r="D79" s="757"/>
      <c r="E79" s="757"/>
      <c r="F79" s="757"/>
      <c r="G79" s="757"/>
      <c r="H79" s="757"/>
      <c r="I79" s="757"/>
      <c r="J79" s="757"/>
      <c r="K79" s="757"/>
      <c r="L79" s="757"/>
      <c r="M79" s="276"/>
    </row>
    <row r="80" spans="1:13" ht="15">
      <c r="A80" s="405"/>
      <c r="B80" s="409"/>
      <c r="C80" s="406"/>
      <c r="D80" s="406"/>
      <c r="E80" s="406"/>
      <c r="F80" s="406"/>
      <c r="G80" s="406"/>
      <c r="H80" s="406"/>
      <c r="I80" s="406"/>
      <c r="J80" s="406"/>
      <c r="K80" s="406"/>
      <c r="L80" s="406"/>
      <c r="M80" s="276"/>
    </row>
    <row r="81" spans="1:13" ht="15">
      <c r="A81" s="405"/>
      <c r="B81" s="408">
        <v>3</v>
      </c>
      <c r="C81" s="761" t="s">
        <v>283</v>
      </c>
      <c r="D81" s="761"/>
      <c r="E81" s="761"/>
      <c r="F81" s="761"/>
      <c r="G81" s="761"/>
      <c r="H81" s="761"/>
      <c r="I81" s="406"/>
      <c r="J81" s="406"/>
      <c r="K81" s="406"/>
      <c r="L81" s="406"/>
      <c r="M81" s="276"/>
    </row>
    <row r="82" spans="1:13" ht="21.75" customHeight="1">
      <c r="A82" s="405"/>
      <c r="B82" s="409"/>
      <c r="C82" s="406"/>
      <c r="D82" s="409" t="s">
        <v>284</v>
      </c>
      <c r="E82" s="406"/>
      <c r="F82" s="406"/>
      <c r="G82" s="406"/>
      <c r="H82" s="406"/>
      <c r="I82" s="406"/>
      <c r="J82" s="406"/>
      <c r="K82" s="406"/>
      <c r="L82" s="406"/>
      <c r="M82" s="276"/>
    </row>
    <row r="83" spans="1:13" ht="21.75" customHeight="1">
      <c r="A83" s="405"/>
      <c r="B83" s="409"/>
      <c r="C83" s="406"/>
      <c r="D83" s="409" t="s">
        <v>445</v>
      </c>
      <c r="E83" s="406"/>
      <c r="F83" s="406"/>
      <c r="G83" s="406"/>
      <c r="H83" s="406"/>
      <c r="I83" s="406"/>
      <c r="J83" s="406"/>
      <c r="K83" s="406"/>
      <c r="L83" s="406"/>
      <c r="M83" s="276"/>
    </row>
    <row r="84" spans="1:13" ht="25.5" customHeight="1">
      <c r="A84" s="405"/>
      <c r="B84" s="409"/>
      <c r="C84" s="406"/>
      <c r="D84" s="768" t="s">
        <v>285</v>
      </c>
      <c r="E84" s="768"/>
      <c r="F84" s="768"/>
      <c r="G84" s="768"/>
      <c r="H84" s="768"/>
      <c r="I84" s="768"/>
      <c r="J84" s="768"/>
      <c r="K84" s="768"/>
      <c r="L84" s="768"/>
      <c r="M84" s="276"/>
    </row>
    <row r="85" spans="1:13" ht="15">
      <c r="A85" s="405"/>
      <c r="B85" s="409"/>
      <c r="C85" s="406"/>
      <c r="D85" s="406"/>
      <c r="E85" s="406"/>
      <c r="F85" s="406"/>
      <c r="G85" s="406"/>
      <c r="H85" s="406"/>
      <c r="I85" s="406"/>
      <c r="J85" s="406"/>
      <c r="K85" s="406"/>
      <c r="L85" s="406"/>
      <c r="M85" s="276"/>
    </row>
    <row r="86" spans="1:13" ht="15">
      <c r="A86" s="405"/>
      <c r="B86" s="408">
        <v>4</v>
      </c>
      <c r="C86" s="761" t="s">
        <v>286</v>
      </c>
      <c r="D86" s="761"/>
      <c r="E86" s="761"/>
      <c r="F86" s="761"/>
      <c r="G86" s="761"/>
      <c r="H86" s="761"/>
      <c r="I86" s="406"/>
      <c r="J86" s="406"/>
      <c r="K86" s="406"/>
      <c r="L86" s="406"/>
      <c r="M86" s="276"/>
    </row>
    <row r="87" spans="1:13" ht="15">
      <c r="A87" s="405"/>
      <c r="B87" s="409"/>
      <c r="C87" s="410" t="s">
        <v>302</v>
      </c>
      <c r="D87" s="406"/>
      <c r="E87" s="406"/>
      <c r="F87" s="406"/>
      <c r="G87" s="406"/>
      <c r="H87" s="406"/>
      <c r="I87" s="406"/>
      <c r="J87" s="406"/>
      <c r="K87" s="406"/>
      <c r="L87" s="406"/>
      <c r="M87" s="276"/>
    </row>
    <row r="88" spans="1:13" ht="15">
      <c r="A88" s="405"/>
      <c r="B88" s="409"/>
      <c r="C88" s="406" t="s">
        <v>453</v>
      </c>
      <c r="D88" s="406"/>
      <c r="E88" s="406"/>
      <c r="F88" s="406"/>
      <c r="G88" s="406"/>
      <c r="H88" s="406"/>
      <c r="I88" s="406"/>
      <c r="J88" s="406"/>
      <c r="K88" s="406"/>
      <c r="L88" s="406"/>
      <c r="M88" s="276"/>
    </row>
    <row r="89" spans="1:13" ht="15">
      <c r="A89" s="405"/>
      <c r="B89" s="409"/>
      <c r="C89" s="406" t="s">
        <v>303</v>
      </c>
      <c r="D89" s="406"/>
      <c r="E89" s="406"/>
      <c r="F89" s="406"/>
      <c r="G89" s="406"/>
      <c r="H89" s="406"/>
      <c r="I89" s="406"/>
      <c r="J89" s="406"/>
      <c r="K89" s="406"/>
      <c r="L89" s="406"/>
      <c r="M89" s="276"/>
    </row>
    <row r="90" spans="1:13" ht="15">
      <c r="A90" s="405"/>
      <c r="B90" s="409"/>
      <c r="C90" s="406"/>
      <c r="D90" s="406"/>
      <c r="E90" s="406"/>
      <c r="F90" s="406"/>
      <c r="G90" s="406"/>
      <c r="H90" s="406"/>
      <c r="I90" s="406"/>
      <c r="J90" s="406"/>
      <c r="K90" s="406"/>
      <c r="L90" s="406"/>
      <c r="M90" s="276"/>
    </row>
    <row r="91" spans="1:13" ht="15">
      <c r="A91" s="405"/>
      <c r="B91" s="408">
        <v>5</v>
      </c>
      <c r="C91" s="761" t="s">
        <v>287</v>
      </c>
      <c r="D91" s="761"/>
      <c r="E91" s="761"/>
      <c r="F91" s="761"/>
      <c r="G91" s="761"/>
      <c r="H91" s="761"/>
      <c r="I91" s="406"/>
      <c r="J91" s="406"/>
      <c r="K91" s="406"/>
      <c r="L91" s="406"/>
      <c r="M91" s="276"/>
    </row>
    <row r="92" spans="1:13" ht="15">
      <c r="A92" s="405"/>
      <c r="B92" s="409"/>
      <c r="C92" s="406" t="s">
        <v>388</v>
      </c>
      <c r="D92" s="406"/>
      <c r="E92" s="406"/>
      <c r="F92" s="406"/>
      <c r="G92" s="406"/>
      <c r="H92" s="406"/>
      <c r="I92" s="406"/>
      <c r="J92" s="406"/>
      <c r="K92" s="406"/>
      <c r="L92" s="406"/>
      <c r="M92" s="276"/>
    </row>
    <row r="93" spans="1:13" ht="15">
      <c r="A93" s="405"/>
      <c r="B93" s="409"/>
      <c r="C93" s="406"/>
      <c r="D93" s="406"/>
      <c r="E93" s="406"/>
      <c r="F93" s="406"/>
      <c r="G93" s="406"/>
      <c r="H93" s="406"/>
      <c r="I93" s="406"/>
      <c r="J93" s="406"/>
      <c r="K93" s="406"/>
      <c r="L93" s="406"/>
      <c r="M93" s="276"/>
    </row>
    <row r="94" spans="1:13" ht="15">
      <c r="A94" s="405"/>
      <c r="B94" s="408">
        <v>6</v>
      </c>
      <c r="C94" s="761" t="s">
        <v>288</v>
      </c>
      <c r="D94" s="761"/>
      <c r="E94" s="761"/>
      <c r="F94" s="761"/>
      <c r="G94" s="761"/>
      <c r="H94" s="761"/>
      <c r="I94" s="406"/>
      <c r="J94" s="406"/>
      <c r="K94" s="406"/>
      <c r="L94" s="406"/>
      <c r="M94" s="276"/>
    </row>
    <row r="95" spans="1:13" ht="15">
      <c r="A95" s="405"/>
      <c r="B95" s="409"/>
      <c r="C95" s="410" t="s">
        <v>393</v>
      </c>
      <c r="D95" s="406"/>
      <c r="E95" s="406"/>
      <c r="F95" s="406"/>
      <c r="G95" s="406"/>
      <c r="H95" s="406"/>
      <c r="I95" s="406"/>
      <c r="J95" s="406"/>
      <c r="K95" s="406"/>
      <c r="L95" s="406"/>
      <c r="M95" s="276"/>
    </row>
    <row r="96" spans="1:13" ht="25.5" customHeight="1">
      <c r="A96" s="405"/>
      <c r="B96" s="409"/>
      <c r="C96" s="757" t="s">
        <v>455</v>
      </c>
      <c r="D96" s="757"/>
      <c r="E96" s="757"/>
      <c r="F96" s="757"/>
      <c r="G96" s="757"/>
      <c r="H96" s="757"/>
      <c r="I96" s="757"/>
      <c r="J96" s="757"/>
      <c r="K96" s="757"/>
      <c r="L96" s="757"/>
      <c r="M96" s="276"/>
    </row>
    <row r="97" spans="1:13" ht="15">
      <c r="A97" s="405"/>
      <c r="B97" s="409"/>
      <c r="C97" s="406"/>
      <c r="D97" s="406"/>
      <c r="E97" s="406"/>
      <c r="F97" s="406"/>
      <c r="G97" s="406"/>
      <c r="H97" s="406"/>
      <c r="I97" s="406"/>
      <c r="J97" s="406"/>
      <c r="K97" s="406"/>
      <c r="L97" s="406"/>
      <c r="M97" s="276"/>
    </row>
    <row r="98" spans="1:13" ht="15">
      <c r="A98" s="405"/>
      <c r="B98" s="408">
        <v>7</v>
      </c>
      <c r="C98" s="761" t="s">
        <v>169</v>
      </c>
      <c r="D98" s="761"/>
      <c r="E98" s="761"/>
      <c r="F98" s="761"/>
      <c r="G98" s="761"/>
      <c r="H98" s="761"/>
      <c r="I98" s="406"/>
      <c r="J98" s="406"/>
      <c r="K98" s="406"/>
      <c r="L98" s="406"/>
      <c r="M98" s="276"/>
    </row>
    <row r="99" spans="1:13" ht="15">
      <c r="A99" s="405"/>
      <c r="B99" s="409"/>
      <c r="C99" s="406" t="s">
        <v>454</v>
      </c>
      <c r="D99" s="406"/>
      <c r="E99" s="406"/>
      <c r="F99" s="406"/>
      <c r="G99" s="406"/>
      <c r="H99" s="406"/>
      <c r="I99" s="406"/>
      <c r="J99" s="406"/>
      <c r="K99" s="406"/>
      <c r="L99" s="406"/>
      <c r="M99" s="276"/>
    </row>
    <row r="100" spans="1:13" ht="15">
      <c r="A100" s="405"/>
      <c r="B100" s="409"/>
      <c r="C100" s="406"/>
      <c r="D100" s="406"/>
      <c r="E100" s="406"/>
      <c r="F100" s="406"/>
      <c r="G100" s="406"/>
      <c r="H100" s="406"/>
      <c r="I100" s="406"/>
      <c r="J100" s="406"/>
      <c r="K100" s="406"/>
      <c r="L100" s="406"/>
      <c r="M100" s="276"/>
    </row>
    <row r="101" spans="1:13" ht="15">
      <c r="A101" s="405"/>
      <c r="B101" s="408">
        <v>8</v>
      </c>
      <c r="C101" s="761" t="s">
        <v>142</v>
      </c>
      <c r="D101" s="761"/>
      <c r="E101" s="761"/>
      <c r="F101" s="761"/>
      <c r="G101" s="761"/>
      <c r="H101" s="761"/>
      <c r="I101" s="406"/>
      <c r="J101" s="406"/>
      <c r="K101" s="406"/>
      <c r="L101" s="406"/>
      <c r="M101" s="276"/>
    </row>
    <row r="102" spans="1:13" ht="25.5" customHeight="1">
      <c r="A102" s="405"/>
      <c r="B102" s="409"/>
      <c r="C102" s="765" t="s">
        <v>304</v>
      </c>
      <c r="D102" s="765"/>
      <c r="E102" s="765"/>
      <c r="F102" s="765"/>
      <c r="G102" s="765"/>
      <c r="H102" s="765"/>
      <c r="I102" s="765"/>
      <c r="J102" s="765"/>
      <c r="K102" s="765"/>
      <c r="L102" s="765"/>
      <c r="M102" s="276"/>
    </row>
    <row r="103" spans="1:13" ht="15">
      <c r="A103" s="405"/>
      <c r="B103" s="409"/>
      <c r="C103" s="57"/>
      <c r="D103" s="57"/>
      <c r="E103" s="57"/>
      <c r="F103" s="57"/>
      <c r="G103" s="57"/>
      <c r="H103" s="57"/>
      <c r="I103" s="57"/>
      <c r="J103" s="57"/>
      <c r="K103" s="57"/>
      <c r="L103" s="57"/>
      <c r="M103" s="276"/>
    </row>
    <row r="104" spans="1:13" ht="15" customHeight="1">
      <c r="A104" s="405"/>
      <c r="B104" s="408">
        <v>9</v>
      </c>
      <c r="C104" s="761" t="s">
        <v>197</v>
      </c>
      <c r="D104" s="761"/>
      <c r="E104" s="761"/>
      <c r="F104" s="761"/>
      <c r="G104" s="761"/>
      <c r="H104" s="761"/>
      <c r="I104" s="406"/>
      <c r="J104" s="406"/>
      <c r="K104" s="406"/>
      <c r="L104" s="406"/>
      <c r="M104" s="276"/>
    </row>
    <row r="105" spans="1:13" ht="15" customHeight="1">
      <c r="A105" s="405"/>
      <c r="B105" s="409"/>
      <c r="C105" s="406" t="s">
        <v>289</v>
      </c>
      <c r="D105" s="406"/>
      <c r="E105" s="406"/>
      <c r="F105" s="406"/>
      <c r="G105" s="406"/>
      <c r="H105" s="406"/>
      <c r="I105" s="406"/>
      <c r="J105" s="406"/>
      <c r="K105" s="406"/>
      <c r="L105" s="406"/>
      <c r="M105" s="276"/>
    </row>
    <row r="106" spans="1:13" ht="15" customHeight="1">
      <c r="A106" s="405"/>
      <c r="B106" s="409"/>
      <c r="C106" s="406"/>
      <c r="D106" s="406"/>
      <c r="E106" s="406"/>
      <c r="F106" s="406"/>
      <c r="G106" s="406"/>
      <c r="H106" s="406"/>
      <c r="I106" s="406"/>
      <c r="J106" s="406"/>
      <c r="K106" s="406"/>
      <c r="L106" s="406"/>
      <c r="M106" s="276"/>
    </row>
    <row r="107" spans="1:13" ht="15" customHeight="1">
      <c r="A107" s="405"/>
      <c r="B107" s="408">
        <v>10</v>
      </c>
      <c r="C107" s="761" t="s">
        <v>290</v>
      </c>
      <c r="D107" s="761"/>
      <c r="E107" s="761"/>
      <c r="F107" s="761"/>
      <c r="G107" s="761"/>
      <c r="H107" s="761"/>
      <c r="I107" s="406"/>
      <c r="J107" s="406"/>
      <c r="K107" s="406"/>
      <c r="L107" s="406"/>
      <c r="M107" s="276"/>
    </row>
    <row r="108" spans="1:13" ht="40.5" customHeight="1">
      <c r="A108" s="405"/>
      <c r="B108" s="409"/>
      <c r="C108" s="764" t="s">
        <v>394</v>
      </c>
      <c r="D108" s="764"/>
      <c r="E108" s="764"/>
      <c r="F108" s="764"/>
      <c r="G108" s="764"/>
      <c r="H108" s="764"/>
      <c r="I108" s="764"/>
      <c r="J108" s="764"/>
      <c r="K108" s="764"/>
      <c r="L108" s="764"/>
      <c r="M108" s="276"/>
    </row>
    <row r="109" spans="1:13" ht="15" customHeight="1">
      <c r="A109" s="405"/>
      <c r="B109" s="409"/>
      <c r="C109" s="406"/>
      <c r="D109" s="406"/>
      <c r="E109" s="406"/>
      <c r="F109" s="406"/>
      <c r="G109" s="406"/>
      <c r="H109" s="406"/>
      <c r="I109" s="406"/>
      <c r="J109" s="406"/>
      <c r="K109" s="406"/>
      <c r="L109" s="406"/>
      <c r="M109" s="276"/>
    </row>
    <row r="110" spans="1:13" ht="15" customHeight="1">
      <c r="A110" s="405"/>
      <c r="B110" s="408">
        <v>11</v>
      </c>
      <c r="C110" s="761" t="s">
        <v>91</v>
      </c>
      <c r="D110" s="761"/>
      <c r="E110" s="761"/>
      <c r="F110" s="761"/>
      <c r="G110" s="761"/>
      <c r="H110" s="761"/>
      <c r="I110" s="406"/>
      <c r="J110" s="406"/>
      <c r="K110" s="406"/>
      <c r="L110" s="406"/>
      <c r="M110" s="276"/>
    </row>
    <row r="111" spans="1:13" ht="17.25" customHeight="1">
      <c r="A111" s="405"/>
      <c r="B111" s="409"/>
      <c r="C111" s="764" t="s">
        <v>381</v>
      </c>
      <c r="D111" s="764"/>
      <c r="E111" s="764"/>
      <c r="F111" s="764"/>
      <c r="G111" s="764"/>
      <c r="H111" s="764"/>
      <c r="I111" s="764"/>
      <c r="J111" s="764"/>
      <c r="K111" s="764"/>
      <c r="L111" s="764"/>
      <c r="M111" s="276"/>
    </row>
    <row r="112" spans="1:13" ht="15" customHeight="1">
      <c r="A112" s="405"/>
      <c r="B112" s="409"/>
      <c r="C112" s="406"/>
      <c r="D112" s="406"/>
      <c r="E112" s="406"/>
      <c r="F112" s="406"/>
      <c r="G112" s="406"/>
      <c r="H112" s="406"/>
      <c r="I112" s="406"/>
      <c r="J112" s="406"/>
      <c r="K112" s="406"/>
      <c r="L112" s="406"/>
      <c r="M112" s="276"/>
    </row>
    <row r="113" spans="1:13" ht="15" customHeight="1">
      <c r="A113" s="405"/>
      <c r="B113" s="408">
        <v>12</v>
      </c>
      <c r="C113" s="761" t="s">
        <v>333</v>
      </c>
      <c r="D113" s="761"/>
      <c r="E113" s="761"/>
      <c r="F113" s="761"/>
      <c r="G113" s="761"/>
      <c r="H113" s="761"/>
      <c r="I113" s="406"/>
      <c r="J113" s="406"/>
      <c r="K113" s="406"/>
      <c r="L113" s="406"/>
      <c r="M113" s="276"/>
    </row>
    <row r="114" spans="1:13" ht="17.25" customHeight="1">
      <c r="A114" s="405"/>
      <c r="B114" s="409"/>
      <c r="C114" s="764" t="s">
        <v>382</v>
      </c>
      <c r="D114" s="764"/>
      <c r="E114" s="764"/>
      <c r="F114" s="764"/>
      <c r="G114" s="764"/>
      <c r="H114" s="764"/>
      <c r="I114" s="764"/>
      <c r="J114" s="764"/>
      <c r="K114" s="764"/>
      <c r="L114" s="764"/>
      <c r="M114" s="276"/>
    </row>
    <row r="115" spans="1:13" ht="15" customHeight="1">
      <c r="A115" s="405"/>
      <c r="B115" s="409"/>
      <c r="C115" s="406"/>
      <c r="D115" s="406"/>
      <c r="E115" s="406"/>
      <c r="F115" s="406"/>
      <c r="G115" s="406"/>
      <c r="H115" s="406"/>
      <c r="I115" s="406"/>
      <c r="J115" s="406"/>
      <c r="K115" s="406"/>
      <c r="L115" s="406"/>
      <c r="M115" s="276"/>
    </row>
    <row r="116" spans="1:13" ht="15" customHeight="1">
      <c r="A116" s="405"/>
      <c r="B116" s="408">
        <v>13</v>
      </c>
      <c r="C116" s="761" t="s">
        <v>395</v>
      </c>
      <c r="D116" s="761"/>
      <c r="E116" s="761"/>
      <c r="F116" s="761"/>
      <c r="G116" s="761"/>
      <c r="H116" s="761"/>
      <c r="I116" s="406"/>
      <c r="J116" s="406"/>
      <c r="K116" s="406"/>
      <c r="L116" s="406"/>
      <c r="M116" s="276"/>
    </row>
    <row r="117" spans="1:13" ht="17.25" customHeight="1">
      <c r="A117" s="405"/>
      <c r="B117" s="409"/>
      <c r="C117" s="764" t="s">
        <v>396</v>
      </c>
      <c r="D117" s="764"/>
      <c r="E117" s="764"/>
      <c r="F117" s="764"/>
      <c r="G117" s="764"/>
      <c r="H117" s="764"/>
      <c r="I117" s="764"/>
      <c r="J117" s="764"/>
      <c r="K117" s="764"/>
      <c r="L117" s="764"/>
      <c r="M117" s="276"/>
    </row>
    <row r="118" spans="1:13" ht="15" customHeight="1">
      <c r="A118" s="405"/>
      <c r="B118" s="409"/>
      <c r="C118" s="406"/>
      <c r="D118" s="406"/>
      <c r="E118" s="406"/>
      <c r="F118" s="406"/>
      <c r="G118" s="406"/>
      <c r="H118" s="406"/>
      <c r="I118" s="406"/>
      <c r="J118" s="406"/>
      <c r="K118" s="406"/>
      <c r="L118" s="406"/>
      <c r="M118" s="276"/>
    </row>
    <row r="119" spans="1:13" ht="15" customHeight="1">
      <c r="A119" s="405"/>
      <c r="B119" s="408">
        <v>14</v>
      </c>
      <c r="C119" s="761" t="s">
        <v>397</v>
      </c>
      <c r="D119" s="761"/>
      <c r="E119" s="761"/>
      <c r="F119" s="761"/>
      <c r="G119" s="761"/>
      <c r="H119" s="761"/>
      <c r="I119" s="406"/>
      <c r="J119" s="406"/>
      <c r="K119" s="406"/>
      <c r="L119" s="406"/>
      <c r="M119" s="276"/>
    </row>
    <row r="120" spans="1:13" ht="17.25" customHeight="1">
      <c r="A120" s="405"/>
      <c r="B120" s="409"/>
      <c r="C120" s="764" t="s">
        <v>398</v>
      </c>
      <c r="D120" s="764"/>
      <c r="E120" s="764"/>
      <c r="F120" s="764"/>
      <c r="G120" s="764"/>
      <c r="H120" s="764"/>
      <c r="I120" s="764"/>
      <c r="J120" s="764"/>
      <c r="K120" s="764"/>
      <c r="L120" s="764"/>
      <c r="M120" s="276"/>
    </row>
    <row r="121" spans="1:13" ht="15" customHeight="1">
      <c r="A121" s="405"/>
      <c r="B121" s="409"/>
      <c r="C121" s="406"/>
      <c r="D121" s="406"/>
      <c r="E121" s="406"/>
      <c r="F121" s="406"/>
      <c r="G121" s="406"/>
      <c r="H121" s="406"/>
      <c r="I121" s="406"/>
      <c r="J121" s="406"/>
      <c r="K121" s="406"/>
      <c r="L121" s="406"/>
      <c r="M121" s="276"/>
    </row>
    <row r="122" spans="1:13" ht="15" customHeight="1">
      <c r="A122" s="405"/>
      <c r="B122" s="408">
        <v>15</v>
      </c>
      <c r="C122" s="761" t="s">
        <v>399</v>
      </c>
      <c r="D122" s="761"/>
      <c r="E122" s="761"/>
      <c r="F122" s="761"/>
      <c r="G122" s="761"/>
      <c r="H122" s="761"/>
      <c r="I122" s="406"/>
      <c r="J122" s="406"/>
      <c r="K122" s="406"/>
      <c r="L122" s="406"/>
      <c r="M122" s="276"/>
    </row>
    <row r="123" spans="1:13" ht="17.25" customHeight="1">
      <c r="A123" s="405"/>
      <c r="B123" s="409"/>
      <c r="C123" s="764" t="s">
        <v>400</v>
      </c>
      <c r="D123" s="764"/>
      <c r="E123" s="764"/>
      <c r="F123" s="764"/>
      <c r="G123" s="764"/>
      <c r="H123" s="764"/>
      <c r="I123" s="764"/>
      <c r="J123" s="764"/>
      <c r="K123" s="764"/>
      <c r="L123" s="764"/>
      <c r="M123" s="276"/>
    </row>
    <row r="124" spans="1:13" ht="15" customHeight="1">
      <c r="A124" s="405"/>
      <c r="B124" s="409"/>
      <c r="C124" s="406"/>
      <c r="D124" s="406"/>
      <c r="E124" s="406"/>
      <c r="F124" s="406"/>
      <c r="G124" s="406"/>
      <c r="H124" s="406"/>
      <c r="I124" s="406"/>
      <c r="J124" s="406"/>
      <c r="K124" s="406"/>
      <c r="L124" s="406"/>
      <c r="M124" s="276"/>
    </row>
    <row r="125" spans="1:13" ht="15" customHeight="1">
      <c r="A125" s="405"/>
      <c r="B125" s="408">
        <v>16</v>
      </c>
      <c r="C125" s="761" t="s">
        <v>412</v>
      </c>
      <c r="D125" s="761"/>
      <c r="E125" s="761"/>
      <c r="F125" s="761"/>
      <c r="G125" s="761"/>
      <c r="H125" s="761"/>
      <c r="I125" s="406"/>
      <c r="J125" s="406"/>
      <c r="K125" s="406"/>
      <c r="L125" s="406"/>
      <c r="M125" s="276"/>
    </row>
    <row r="126" spans="1:13" ht="30" customHeight="1">
      <c r="A126" s="405"/>
      <c r="B126" s="409"/>
      <c r="C126" s="757" t="s">
        <v>401</v>
      </c>
      <c r="D126" s="764"/>
      <c r="E126" s="764"/>
      <c r="F126" s="764"/>
      <c r="G126" s="764"/>
      <c r="H126" s="764"/>
      <c r="I126" s="764"/>
      <c r="J126" s="764"/>
      <c r="K126" s="764"/>
      <c r="L126" s="764"/>
      <c r="M126" s="276"/>
    </row>
    <row r="127" spans="1:13" ht="15.75" thickBot="1">
      <c r="A127" s="411"/>
      <c r="B127" s="278"/>
      <c r="C127" s="278"/>
      <c r="D127" s="278"/>
      <c r="E127" s="278"/>
      <c r="F127" s="278"/>
      <c r="G127" s="278"/>
      <c r="H127" s="278"/>
      <c r="I127" s="278"/>
      <c r="J127" s="278"/>
      <c r="K127" s="278"/>
      <c r="L127" s="278"/>
      <c r="M127" s="279"/>
    </row>
    <row r="128" ht="15">
      <c r="B128" s="280"/>
    </row>
  </sheetData>
  <sheetProtection password="EAD6" sheet="1"/>
  <mergeCells count="54">
    <mergeCell ref="C125:H125"/>
    <mergeCell ref="C126:L126"/>
    <mergeCell ref="C116:H116"/>
    <mergeCell ref="C117:L117"/>
    <mergeCell ref="C119:H119"/>
    <mergeCell ref="C120:L120"/>
    <mergeCell ref="C122:H122"/>
    <mergeCell ref="C123:L123"/>
    <mergeCell ref="C114:L114"/>
    <mergeCell ref="B2:L2"/>
    <mergeCell ref="B73:L73"/>
    <mergeCell ref="C75:H75"/>
    <mergeCell ref="C76:L76"/>
    <mergeCell ref="C4:L4"/>
    <mergeCell ref="C6:L6"/>
    <mergeCell ref="C96:L96"/>
    <mergeCell ref="C104:H104"/>
    <mergeCell ref="C69:L69"/>
    <mergeCell ref="C111:L111"/>
    <mergeCell ref="C113:H113"/>
    <mergeCell ref="C29:L29"/>
    <mergeCell ref="C31:L31"/>
    <mergeCell ref="C35:L35"/>
    <mergeCell ref="C81:H81"/>
    <mergeCell ref="D84:L84"/>
    <mergeCell ref="C54:L54"/>
    <mergeCell ref="C110:H110"/>
    <mergeCell ref="C49:L49"/>
    <mergeCell ref="C27:L27"/>
    <mergeCell ref="C53:L53"/>
    <mergeCell ref="C107:H107"/>
    <mergeCell ref="C108:L108"/>
    <mergeCell ref="C102:L102"/>
    <mergeCell ref="C86:H86"/>
    <mergeCell ref="C98:H98"/>
    <mergeCell ref="C101:H101"/>
    <mergeCell ref="C94:H94"/>
    <mergeCell ref="C79:L79"/>
    <mergeCell ref="C21:I21"/>
    <mergeCell ref="C23:L23"/>
    <mergeCell ref="C91:H91"/>
    <mergeCell ref="C62:L62"/>
    <mergeCell ref="C65:L65"/>
    <mergeCell ref="C66:L66"/>
    <mergeCell ref="C68:L68"/>
    <mergeCell ref="C78:H78"/>
    <mergeCell ref="C42:L42"/>
    <mergeCell ref="C43:L43"/>
    <mergeCell ref="C5:L5"/>
    <mergeCell ref="C11:L12"/>
    <mergeCell ref="C14:L14"/>
    <mergeCell ref="C15:L15"/>
    <mergeCell ref="C17:I17"/>
    <mergeCell ref="C19:L1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B1:D43"/>
  <sheetViews>
    <sheetView zoomScalePageLayoutView="0" workbookViewId="0" topLeftCell="A1">
      <selection activeCell="A1" sqref="A1"/>
    </sheetView>
  </sheetViews>
  <sheetFormatPr defaultColWidth="11.421875" defaultRowHeight="15"/>
  <sheetData>
    <row r="1" spans="2:4" ht="15">
      <c r="B1" s="70" t="s">
        <v>220</v>
      </c>
      <c r="D1" t="s">
        <v>316</v>
      </c>
    </row>
    <row r="2" ht="15">
      <c r="B2" s="70"/>
    </row>
    <row r="3" spans="2:4" ht="15">
      <c r="B3" s="70" t="s">
        <v>221</v>
      </c>
      <c r="D3" t="s">
        <v>313</v>
      </c>
    </row>
    <row r="4" spans="2:4" ht="15">
      <c r="B4" s="70" t="s">
        <v>222</v>
      </c>
      <c r="D4" t="s">
        <v>311</v>
      </c>
    </row>
    <row r="5" spans="2:4" ht="15">
      <c r="B5" s="70" t="s">
        <v>223</v>
      </c>
      <c r="D5" t="s">
        <v>314</v>
      </c>
    </row>
    <row r="6" spans="2:4" ht="15">
      <c r="B6" s="70" t="s">
        <v>224</v>
      </c>
      <c r="D6" t="s">
        <v>315</v>
      </c>
    </row>
    <row r="7" spans="2:4" ht="15">
      <c r="B7" s="70" t="s">
        <v>225</v>
      </c>
      <c r="D7" t="s">
        <v>312</v>
      </c>
    </row>
    <row r="8" ht="15">
      <c r="B8" s="70" t="s">
        <v>226</v>
      </c>
    </row>
    <row r="9" ht="15">
      <c r="B9" s="70" t="s">
        <v>227</v>
      </c>
    </row>
    <row r="10" ht="15">
      <c r="B10" s="70" t="s">
        <v>228</v>
      </c>
    </row>
    <row r="11" ht="15">
      <c r="B11" s="70" t="s">
        <v>470</v>
      </c>
    </row>
    <row r="12" ht="15">
      <c r="B12" s="70" t="s">
        <v>471</v>
      </c>
    </row>
    <row r="13" ht="15">
      <c r="B13" s="70" t="s">
        <v>229</v>
      </c>
    </row>
    <row r="14" ht="15">
      <c r="B14" s="70" t="s">
        <v>230</v>
      </c>
    </row>
    <row r="15" ht="15">
      <c r="B15" s="70" t="s">
        <v>231</v>
      </c>
    </row>
    <row r="16" ht="15">
      <c r="B16" s="70" t="s">
        <v>232</v>
      </c>
    </row>
    <row r="17" ht="15">
      <c r="B17" s="70" t="s">
        <v>233</v>
      </c>
    </row>
    <row r="18" ht="15">
      <c r="B18" s="70" t="s">
        <v>234</v>
      </c>
    </row>
    <row r="19" ht="15">
      <c r="B19" s="70" t="s">
        <v>235</v>
      </c>
    </row>
    <row r="20" ht="15">
      <c r="B20" s="70" t="s">
        <v>447</v>
      </c>
    </row>
    <row r="21" ht="15">
      <c r="B21" s="70" t="s">
        <v>236</v>
      </c>
    </row>
    <row r="22" ht="15">
      <c r="B22" s="70" t="s">
        <v>237</v>
      </c>
    </row>
    <row r="23" ht="15">
      <c r="B23" s="70" t="s">
        <v>238</v>
      </c>
    </row>
    <row r="24" ht="15">
      <c r="B24" t="s">
        <v>438</v>
      </c>
    </row>
    <row r="25" ht="15">
      <c r="B25" t="s">
        <v>439</v>
      </c>
    </row>
    <row r="26" ht="15">
      <c r="B26" t="s">
        <v>437</v>
      </c>
    </row>
    <row r="27" ht="15">
      <c r="B27" s="70" t="s">
        <v>239</v>
      </c>
    </row>
    <row r="28" ht="15">
      <c r="B28" s="70" t="s">
        <v>240</v>
      </c>
    </row>
    <row r="29" ht="15">
      <c r="B29" s="70" t="s">
        <v>241</v>
      </c>
    </row>
    <row r="30" ht="15">
      <c r="B30" s="70" t="s">
        <v>242</v>
      </c>
    </row>
    <row r="31" ht="15">
      <c r="B31" s="70" t="s">
        <v>243</v>
      </c>
    </row>
    <row r="32" ht="15">
      <c r="B32" s="70" t="s">
        <v>244</v>
      </c>
    </row>
    <row r="33" ht="15">
      <c r="B33" s="70" t="s">
        <v>245</v>
      </c>
    </row>
    <row r="34" ht="15">
      <c r="B34" s="70" t="s">
        <v>246</v>
      </c>
    </row>
    <row r="35" ht="15">
      <c r="B35" s="70" t="s">
        <v>332</v>
      </c>
    </row>
    <row r="36" ht="15">
      <c r="B36" t="s">
        <v>446</v>
      </c>
    </row>
    <row r="37" ht="15">
      <c r="B37" s="70" t="s">
        <v>247</v>
      </c>
    </row>
    <row r="38" ht="15">
      <c r="B38" t="s">
        <v>440</v>
      </c>
    </row>
    <row r="39" ht="15">
      <c r="B39" s="70" t="s">
        <v>248</v>
      </c>
    </row>
    <row r="40" ht="15">
      <c r="B40" s="70" t="s">
        <v>249</v>
      </c>
    </row>
    <row r="41" ht="15">
      <c r="B41" s="70" t="s">
        <v>250</v>
      </c>
    </row>
    <row r="42" ht="15">
      <c r="B42" s="70" t="s">
        <v>251</v>
      </c>
    </row>
    <row r="43" ht="15">
      <c r="B43" s="70" t="s">
        <v>411</v>
      </c>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14">
    <tabColor rgb="FF92D050"/>
  </sheetPr>
  <dimension ref="A1:HB33"/>
  <sheetViews>
    <sheetView showGridLines="0" zoomScalePageLayoutView="0" workbookViewId="0" topLeftCell="A1">
      <selection activeCell="A5" sqref="A5"/>
    </sheetView>
  </sheetViews>
  <sheetFormatPr defaultColWidth="11.421875" defaultRowHeight="15"/>
  <cols>
    <col min="1" max="1" width="32.57421875" style="742" customWidth="1"/>
    <col min="2" max="2" width="18.57421875" style="742" customWidth="1"/>
    <col min="3" max="3" width="24.421875" style="742" customWidth="1"/>
    <col min="4" max="4" width="23.8515625" style="742" customWidth="1"/>
    <col min="5" max="5" width="88.140625" style="742" customWidth="1"/>
    <col min="6" max="6" width="6.421875" style="742" customWidth="1"/>
    <col min="7" max="7" width="4.421875" style="280" customWidth="1"/>
    <col min="8" max="30" width="16.00390625" style="703" customWidth="1"/>
    <col min="31" max="204" width="16.00390625" style="704" customWidth="1"/>
    <col min="205" max="16384" width="11.421875" style="704" customWidth="1"/>
  </cols>
  <sheetData>
    <row r="1" spans="1:7" ht="15.75">
      <c r="A1" s="749"/>
      <c r="B1" s="700"/>
      <c r="C1" s="700"/>
      <c r="D1" s="700"/>
      <c r="E1" s="700"/>
      <c r="F1" s="701"/>
      <c r="G1" s="702"/>
    </row>
    <row r="2" spans="1:162" ht="38.25" customHeight="1">
      <c r="A2" s="772" t="s">
        <v>456</v>
      </c>
      <c r="B2" s="773"/>
      <c r="C2" s="773"/>
      <c r="D2" s="773"/>
      <c r="E2" s="773"/>
      <c r="F2" s="705"/>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R2" s="707"/>
      <c r="BS2" s="707"/>
      <c r="BT2" s="707"/>
      <c r="BU2" s="707"/>
      <c r="BV2" s="707"/>
      <c r="BW2" s="707"/>
      <c r="BX2" s="707"/>
      <c r="BY2" s="707"/>
      <c r="BZ2" s="707"/>
      <c r="CA2" s="707"/>
      <c r="CB2" s="707"/>
      <c r="CC2" s="707"/>
      <c r="CD2" s="707"/>
      <c r="CE2" s="707"/>
      <c r="CF2" s="707"/>
      <c r="CG2" s="707"/>
      <c r="CH2" s="707"/>
      <c r="CI2" s="707"/>
      <c r="CJ2" s="707"/>
      <c r="CK2" s="707"/>
      <c r="CL2" s="707"/>
      <c r="CM2" s="707"/>
      <c r="CN2" s="707"/>
      <c r="CO2" s="707"/>
      <c r="CP2" s="707"/>
      <c r="CQ2" s="707"/>
      <c r="CR2" s="707"/>
      <c r="CS2" s="707"/>
      <c r="CT2" s="707"/>
      <c r="CU2" s="707"/>
      <c r="CV2" s="707"/>
      <c r="CW2" s="707"/>
      <c r="CX2" s="707"/>
      <c r="CY2" s="707"/>
      <c r="CZ2" s="707"/>
      <c r="DA2" s="707"/>
      <c r="DB2" s="707"/>
      <c r="DC2" s="707"/>
      <c r="DD2" s="707"/>
      <c r="DE2" s="707"/>
      <c r="DF2" s="707"/>
      <c r="DG2" s="707"/>
      <c r="DH2" s="707"/>
      <c r="DI2" s="707"/>
      <c r="DJ2" s="707"/>
      <c r="DK2" s="707"/>
      <c r="DL2" s="707"/>
      <c r="DM2" s="707"/>
      <c r="DN2" s="707"/>
      <c r="DO2" s="707"/>
      <c r="DP2" s="707"/>
      <c r="DQ2" s="707"/>
      <c r="DR2" s="707"/>
      <c r="DS2" s="707"/>
      <c r="DT2" s="707"/>
      <c r="DU2" s="707"/>
      <c r="DV2" s="707"/>
      <c r="DW2" s="707"/>
      <c r="DX2" s="707"/>
      <c r="DY2" s="707"/>
      <c r="DZ2" s="707"/>
      <c r="EA2" s="707"/>
      <c r="EB2" s="707"/>
      <c r="EC2" s="707"/>
      <c r="ED2" s="707"/>
      <c r="EE2" s="707"/>
      <c r="EF2" s="707"/>
      <c r="EG2" s="707"/>
      <c r="EH2" s="707"/>
      <c r="EI2" s="707"/>
      <c r="EJ2" s="707"/>
      <c r="EK2" s="707"/>
      <c r="EL2" s="707"/>
      <c r="EM2" s="707"/>
      <c r="EN2" s="707"/>
      <c r="EO2" s="707"/>
      <c r="EP2" s="707"/>
      <c r="EQ2" s="707"/>
      <c r="ER2" s="707"/>
      <c r="ES2" s="707"/>
      <c r="ET2" s="707"/>
      <c r="EU2" s="707"/>
      <c r="EV2" s="707"/>
      <c r="EW2" s="707"/>
      <c r="EX2" s="707"/>
      <c r="EY2" s="707"/>
      <c r="EZ2" s="707"/>
      <c r="FA2" s="707"/>
      <c r="FB2" s="707"/>
      <c r="FC2" s="707"/>
      <c r="FD2" s="707"/>
      <c r="FE2" s="707"/>
      <c r="FF2" s="707"/>
    </row>
    <row r="3" spans="1:162" ht="14.25">
      <c r="A3" s="708"/>
      <c r="B3" s="406"/>
      <c r="C3" s="406"/>
      <c r="D3" s="406"/>
      <c r="E3" s="406"/>
      <c r="F3" s="709"/>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c r="CF3" s="703"/>
      <c r="CG3" s="703"/>
      <c r="CH3" s="703"/>
      <c r="CI3" s="703"/>
      <c r="CJ3" s="703"/>
      <c r="CK3" s="703"/>
      <c r="CL3" s="703"/>
      <c r="CM3" s="703"/>
      <c r="CN3" s="703"/>
      <c r="CO3" s="703"/>
      <c r="CP3" s="703"/>
      <c r="CQ3" s="703"/>
      <c r="CR3" s="703"/>
      <c r="CS3" s="703"/>
      <c r="CT3" s="703"/>
      <c r="CU3" s="703"/>
      <c r="CV3" s="703"/>
      <c r="CW3" s="703"/>
      <c r="CX3" s="703"/>
      <c r="CY3" s="703"/>
      <c r="CZ3" s="703"/>
      <c r="DA3" s="703"/>
      <c r="DB3" s="703"/>
      <c r="DC3" s="703"/>
      <c r="DD3" s="703"/>
      <c r="DE3" s="703"/>
      <c r="DF3" s="703"/>
      <c r="DG3" s="703"/>
      <c r="DH3" s="703"/>
      <c r="DI3" s="703"/>
      <c r="DJ3" s="703"/>
      <c r="DK3" s="703"/>
      <c r="DL3" s="703"/>
      <c r="DM3" s="703"/>
      <c r="DN3" s="703"/>
      <c r="DO3" s="703"/>
      <c r="DP3" s="703"/>
      <c r="DQ3" s="703"/>
      <c r="DR3" s="703"/>
      <c r="DS3" s="703"/>
      <c r="DT3" s="703"/>
      <c r="DU3" s="703"/>
      <c r="DV3" s="703"/>
      <c r="DW3" s="703"/>
      <c r="DX3" s="703"/>
      <c r="DY3" s="703"/>
      <c r="DZ3" s="703"/>
      <c r="EA3" s="703"/>
      <c r="EB3" s="703"/>
      <c r="EC3" s="703"/>
      <c r="ED3" s="703"/>
      <c r="EE3" s="703"/>
      <c r="EF3" s="703"/>
      <c r="EG3" s="703"/>
      <c r="EH3" s="703"/>
      <c r="EI3" s="703"/>
      <c r="EJ3" s="703"/>
      <c r="EK3" s="703"/>
      <c r="EL3" s="703"/>
      <c r="EM3" s="703"/>
      <c r="EN3" s="703"/>
      <c r="EO3" s="703"/>
      <c r="EP3" s="703"/>
      <c r="EQ3" s="703"/>
      <c r="ER3" s="703"/>
      <c r="ES3" s="703"/>
      <c r="ET3" s="703"/>
      <c r="EU3" s="703"/>
      <c r="EV3" s="703"/>
      <c r="EW3" s="703"/>
      <c r="EX3" s="703"/>
      <c r="EY3" s="703"/>
      <c r="EZ3" s="703"/>
      <c r="FA3" s="703"/>
      <c r="FB3" s="703"/>
      <c r="FC3" s="703"/>
      <c r="FD3" s="703"/>
      <c r="FE3" s="703"/>
      <c r="FF3" s="703"/>
    </row>
    <row r="4" spans="1:162" ht="15" thickBot="1">
      <c r="A4" s="708"/>
      <c r="B4" s="406"/>
      <c r="C4" s="406"/>
      <c r="D4" s="406"/>
      <c r="E4" s="406"/>
      <c r="F4" s="709"/>
      <c r="G4" s="706"/>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c r="CF4" s="703"/>
      <c r="CG4" s="703"/>
      <c r="CH4" s="703"/>
      <c r="CI4" s="703"/>
      <c r="CJ4" s="703"/>
      <c r="CK4" s="703"/>
      <c r="CL4" s="703"/>
      <c r="CM4" s="703"/>
      <c r="CN4" s="703"/>
      <c r="CO4" s="703"/>
      <c r="CP4" s="703"/>
      <c r="CQ4" s="703"/>
      <c r="CR4" s="703"/>
      <c r="CS4" s="703"/>
      <c r="CT4" s="703"/>
      <c r="CU4" s="703"/>
      <c r="CV4" s="703"/>
      <c r="CW4" s="703"/>
      <c r="CX4" s="703"/>
      <c r="CY4" s="703"/>
      <c r="CZ4" s="703"/>
      <c r="DA4" s="703"/>
      <c r="DB4" s="703"/>
      <c r="DC4" s="703"/>
      <c r="DD4" s="703"/>
      <c r="DE4" s="703"/>
      <c r="DF4" s="703"/>
      <c r="DG4" s="703"/>
      <c r="DH4" s="703"/>
      <c r="DI4" s="703"/>
      <c r="DJ4" s="703"/>
      <c r="DK4" s="703"/>
      <c r="DL4" s="703"/>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row>
    <row r="5" spans="1:30" s="714" customFormat="1" ht="15" thickBot="1">
      <c r="A5" s="710" t="s">
        <v>457</v>
      </c>
      <c r="B5" s="711" t="s">
        <v>458</v>
      </c>
      <c r="C5" s="711" t="s">
        <v>459</v>
      </c>
      <c r="D5" s="711" t="s">
        <v>460</v>
      </c>
      <c r="E5" s="712" t="s">
        <v>461</v>
      </c>
      <c r="F5" s="709"/>
      <c r="G5" s="706"/>
      <c r="H5" s="713"/>
      <c r="I5" s="713"/>
      <c r="J5" s="713"/>
      <c r="K5" s="713"/>
      <c r="L5" s="713"/>
      <c r="M5" s="713"/>
      <c r="N5" s="713"/>
      <c r="O5" s="713"/>
      <c r="P5" s="713"/>
      <c r="Q5" s="713"/>
      <c r="R5" s="713"/>
      <c r="S5" s="713"/>
      <c r="T5" s="713"/>
      <c r="U5" s="713"/>
      <c r="V5" s="713"/>
      <c r="W5" s="713"/>
      <c r="X5" s="713"/>
      <c r="Y5" s="713"/>
      <c r="Z5" s="713"/>
      <c r="AA5" s="713"/>
      <c r="AB5" s="713"/>
      <c r="AC5" s="713"/>
      <c r="AD5" s="713"/>
    </row>
    <row r="6" spans="1:6" ht="84" customHeight="1">
      <c r="A6" s="715" t="s">
        <v>462</v>
      </c>
      <c r="B6" s="716" t="s">
        <v>463</v>
      </c>
      <c r="C6" s="717" t="str">
        <f>'Page de garde'!$A$1</f>
        <v>#ERRDSA-2022-01#</v>
      </c>
      <c r="D6" s="721">
        <f>IF(CRERSAIDEN___ANNEEREF___ANN0\_________="","",IF(AND(C6="#ERRDSA-2022-01#",CRERSAIDEN___ANNEEREF___ANN0\_________=2022)=TRUE,"OK","A priori, vous utilisez une version qui n'est plus en vigueur. Veuillez vous référer à l'adresse de téléchargement des cadres rappelée ci-contre."))</f>
      </c>
      <c r="E6" s="718" t="s">
        <v>497</v>
      </c>
      <c r="F6" s="709"/>
    </row>
    <row r="7" spans="1:6" ht="25.5">
      <c r="A7" s="719" t="s">
        <v>464</v>
      </c>
      <c r="B7" s="720" t="s">
        <v>463</v>
      </c>
      <c r="C7" s="721" t="s">
        <v>465</v>
      </c>
      <c r="D7" s="746"/>
      <c r="E7" s="722" t="s">
        <v>466</v>
      </c>
      <c r="F7" s="709"/>
    </row>
    <row r="8" spans="1:210" s="731" customFormat="1" ht="25.5" customHeight="1">
      <c r="A8" s="719" t="s">
        <v>468</v>
      </c>
      <c r="B8" s="725" t="s">
        <v>467</v>
      </c>
      <c r="C8" s="727">
        <f>'Page de garde'!$D$20</f>
        <v>0</v>
      </c>
      <c r="D8" s="724" t="str">
        <f>IF(C8=0/1/1900,"Non saisi","OK")</f>
        <v>Non saisi</v>
      </c>
      <c r="E8" s="728" t="s">
        <v>472</v>
      </c>
      <c r="F8" s="709"/>
      <c r="G8" s="280"/>
      <c r="H8" s="729"/>
      <c r="I8" s="729"/>
      <c r="J8" s="729"/>
      <c r="K8" s="729"/>
      <c r="L8" s="729"/>
      <c r="M8" s="729"/>
      <c r="N8" s="729"/>
      <c r="O8" s="729"/>
      <c r="P8" s="729"/>
      <c r="Q8" s="729"/>
      <c r="R8" s="729"/>
      <c r="S8" s="729"/>
      <c r="T8" s="729"/>
      <c r="U8" s="729"/>
      <c r="V8" s="729"/>
      <c r="W8" s="729"/>
      <c r="X8" s="729"/>
      <c r="Y8" s="729"/>
      <c r="Z8" s="729"/>
      <c r="AA8" s="729"/>
      <c r="AB8" s="729"/>
      <c r="AC8" s="729"/>
      <c r="AD8" s="729"/>
      <c r="AE8" s="730"/>
      <c r="AF8" s="730"/>
      <c r="AG8" s="730"/>
      <c r="AH8" s="730"/>
      <c r="AI8" s="730"/>
      <c r="AJ8" s="730"/>
      <c r="AK8" s="730"/>
      <c r="AL8" s="730"/>
      <c r="AM8" s="730"/>
      <c r="AN8" s="730"/>
      <c r="AO8" s="730"/>
      <c r="AP8" s="730"/>
      <c r="AQ8" s="730"/>
      <c r="AR8" s="730"/>
      <c r="AS8" s="730"/>
      <c r="AT8" s="730"/>
      <c r="AU8" s="730"/>
      <c r="AV8" s="730"/>
      <c r="AW8" s="730"/>
      <c r="AX8" s="730"/>
      <c r="AY8" s="730"/>
      <c r="AZ8" s="730"/>
      <c r="BA8" s="730"/>
      <c r="BB8" s="730"/>
      <c r="BC8" s="730"/>
      <c r="BD8" s="730"/>
      <c r="BE8" s="730"/>
      <c r="BF8" s="730"/>
      <c r="BG8" s="730"/>
      <c r="BH8" s="730"/>
      <c r="BI8" s="730"/>
      <c r="BJ8" s="730"/>
      <c r="BK8" s="730"/>
      <c r="BL8" s="730"/>
      <c r="BM8" s="730"/>
      <c r="BN8" s="730"/>
      <c r="BO8" s="730"/>
      <c r="BP8" s="730"/>
      <c r="BQ8" s="730"/>
      <c r="BR8" s="730"/>
      <c r="BS8" s="730"/>
      <c r="BT8" s="730"/>
      <c r="BU8" s="730"/>
      <c r="BV8" s="730"/>
      <c r="BW8" s="730"/>
      <c r="BX8" s="730"/>
      <c r="BY8" s="730"/>
      <c r="BZ8" s="730"/>
      <c r="CA8" s="730"/>
      <c r="CB8" s="730"/>
      <c r="CC8" s="730"/>
      <c r="CD8" s="730"/>
      <c r="CE8" s="730"/>
      <c r="CF8" s="730"/>
      <c r="CG8" s="730"/>
      <c r="CH8" s="730"/>
      <c r="CI8" s="730"/>
      <c r="CJ8" s="730"/>
      <c r="CK8" s="730"/>
      <c r="CL8" s="730"/>
      <c r="CM8" s="730"/>
      <c r="CN8" s="730"/>
      <c r="CO8" s="730"/>
      <c r="CP8" s="730"/>
      <c r="CQ8" s="730"/>
      <c r="CR8" s="730"/>
      <c r="CS8" s="730"/>
      <c r="CT8" s="730"/>
      <c r="CU8" s="730"/>
      <c r="CV8" s="730"/>
      <c r="CW8" s="730"/>
      <c r="CX8" s="730"/>
      <c r="CY8" s="730"/>
      <c r="CZ8" s="730"/>
      <c r="DA8" s="730"/>
      <c r="DB8" s="730"/>
      <c r="DC8" s="730"/>
      <c r="DD8" s="730"/>
      <c r="DE8" s="730"/>
      <c r="DF8" s="730"/>
      <c r="DG8" s="730"/>
      <c r="DH8" s="730"/>
      <c r="DI8" s="730"/>
      <c r="DJ8" s="730"/>
      <c r="DK8" s="730"/>
      <c r="DL8" s="730"/>
      <c r="DM8" s="730"/>
      <c r="DN8" s="730"/>
      <c r="DO8" s="730"/>
      <c r="DP8" s="730"/>
      <c r="DQ8" s="730"/>
      <c r="DR8" s="730"/>
      <c r="DS8" s="730"/>
      <c r="DT8" s="730"/>
      <c r="DU8" s="730"/>
      <c r="DV8" s="730"/>
      <c r="DW8" s="730"/>
      <c r="DX8" s="730"/>
      <c r="DY8" s="730"/>
      <c r="DZ8" s="730"/>
      <c r="EA8" s="730"/>
      <c r="EB8" s="730"/>
      <c r="EC8" s="730"/>
      <c r="ED8" s="730"/>
      <c r="EE8" s="730"/>
      <c r="EF8" s="730"/>
      <c r="EG8" s="730"/>
      <c r="EH8" s="730"/>
      <c r="EI8" s="730"/>
      <c r="EJ8" s="730"/>
      <c r="EK8" s="730"/>
      <c r="EL8" s="730"/>
      <c r="EM8" s="730"/>
      <c r="EN8" s="730"/>
      <c r="EO8" s="730"/>
      <c r="EP8" s="730"/>
      <c r="EQ8" s="730"/>
      <c r="ER8" s="730"/>
      <c r="ES8" s="730"/>
      <c r="ET8" s="730"/>
      <c r="EU8" s="730"/>
      <c r="EV8" s="730"/>
      <c r="EW8" s="730"/>
      <c r="EX8" s="730"/>
      <c r="EY8" s="730"/>
      <c r="EZ8" s="730"/>
      <c r="FA8" s="730"/>
      <c r="FB8" s="730"/>
      <c r="FC8" s="730"/>
      <c r="FD8" s="730"/>
      <c r="FE8" s="730"/>
      <c r="FF8" s="730"/>
      <c r="FG8" s="730"/>
      <c r="FH8" s="730"/>
      <c r="FI8" s="730"/>
      <c r="FJ8" s="730"/>
      <c r="FK8" s="730"/>
      <c r="FL8" s="730"/>
      <c r="FM8" s="730"/>
      <c r="FN8" s="730"/>
      <c r="FO8" s="730"/>
      <c r="FP8" s="730"/>
      <c r="FQ8" s="730"/>
      <c r="FR8" s="730"/>
      <c r="FS8" s="730"/>
      <c r="FT8" s="730"/>
      <c r="FU8" s="730"/>
      <c r="FV8" s="730"/>
      <c r="FW8" s="730"/>
      <c r="FX8" s="730"/>
      <c r="FY8" s="730"/>
      <c r="FZ8" s="730"/>
      <c r="GA8" s="730"/>
      <c r="GB8" s="730"/>
      <c r="GC8" s="730"/>
      <c r="GD8" s="730"/>
      <c r="GE8" s="730"/>
      <c r="GF8" s="730"/>
      <c r="GG8" s="730"/>
      <c r="GH8" s="730"/>
      <c r="GI8" s="730"/>
      <c r="GJ8" s="730"/>
      <c r="GK8" s="730"/>
      <c r="GL8" s="730"/>
      <c r="GM8" s="730"/>
      <c r="GN8" s="730"/>
      <c r="GO8" s="730"/>
      <c r="GP8" s="730"/>
      <c r="GQ8" s="730"/>
      <c r="GR8" s="730"/>
      <c r="GS8" s="730"/>
      <c r="GT8" s="730"/>
      <c r="GU8" s="730"/>
      <c r="GV8" s="730"/>
      <c r="GW8" s="730"/>
      <c r="GX8" s="730"/>
      <c r="GY8" s="730"/>
      <c r="GZ8" s="730"/>
      <c r="HA8" s="730"/>
      <c r="HB8" s="730"/>
    </row>
    <row r="9" spans="1:30" s="733" customFormat="1" ht="38.25" customHeight="1">
      <c r="A9" s="755" t="s">
        <v>98</v>
      </c>
      <c r="B9" s="725" t="s">
        <v>467</v>
      </c>
      <c r="C9" s="747">
        <f>MAX('Page de garde'!I26:I27)</f>
        <v>0</v>
      </c>
      <c r="D9" s="721" t="str">
        <f>IF(C9&gt;=1000,"Au moins une donnée égale ou supérieure à 1000 (atypie)","OK")</f>
        <v>OK</v>
      </c>
      <c r="E9" s="722" t="s">
        <v>499</v>
      </c>
      <c r="F9" s="709"/>
      <c r="G9" s="280"/>
      <c r="H9" s="732"/>
      <c r="I9" s="732"/>
      <c r="J9" s="732"/>
      <c r="K9" s="732"/>
      <c r="L9" s="732"/>
      <c r="M9" s="732"/>
      <c r="N9" s="732"/>
      <c r="O9" s="732"/>
      <c r="P9" s="732"/>
      <c r="Q9" s="732"/>
      <c r="R9" s="732"/>
      <c r="S9" s="732"/>
      <c r="T9" s="732"/>
      <c r="U9" s="732"/>
      <c r="V9" s="732"/>
      <c r="W9" s="732"/>
      <c r="X9" s="732"/>
      <c r="Y9" s="732"/>
      <c r="Z9" s="732"/>
      <c r="AA9" s="732"/>
      <c r="AB9" s="732"/>
      <c r="AC9" s="732"/>
      <c r="AD9" s="732"/>
    </row>
    <row r="10" spans="1:30" s="735" customFormat="1" ht="38.25" customHeight="1">
      <c r="A10" s="756" t="s">
        <v>498</v>
      </c>
      <c r="B10" s="720" t="s">
        <v>467</v>
      </c>
      <c r="C10" s="726">
        <f>MAX('Page de garde'!J26:J27)</f>
        <v>0</v>
      </c>
      <c r="D10" s="721" t="str">
        <f>IF(C10&gt;366,"Au moins une donnée supérieure à 366 (atypie)","OK")</f>
        <v>OK</v>
      </c>
      <c r="E10" s="722" t="s">
        <v>500</v>
      </c>
      <c r="F10" s="709"/>
      <c r="G10" s="280"/>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row>
    <row r="11" spans="1:30" s="735" customFormat="1" ht="25.5">
      <c r="A11" s="723" t="s">
        <v>475</v>
      </c>
      <c r="B11" s="720" t="s">
        <v>143</v>
      </c>
      <c r="C11" s="750">
        <f>'Fiche_Récap.'!$D$7</f>
        <v>0</v>
      </c>
      <c r="D11" s="721" t="str">
        <f aca="true" t="shared" si="0" ref="D11:D22">IF(C11=0,"Non saisi",IF(C11&lt;0,"Atypie","OK"))</f>
        <v>Non saisi</v>
      </c>
      <c r="E11" s="722" t="s">
        <v>473</v>
      </c>
      <c r="F11" s="709"/>
      <c r="G11" s="280"/>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row>
    <row r="12" spans="1:30" s="735" customFormat="1" ht="25.5">
      <c r="A12" s="723" t="s">
        <v>476</v>
      </c>
      <c r="B12" s="720" t="s">
        <v>143</v>
      </c>
      <c r="C12" s="750">
        <f>'Fiche_Récap.'!$D$8</f>
        <v>0</v>
      </c>
      <c r="D12" s="721" t="str">
        <f t="shared" si="0"/>
        <v>Non saisi</v>
      </c>
      <c r="E12" s="722" t="s">
        <v>473</v>
      </c>
      <c r="F12" s="709"/>
      <c r="G12" s="280"/>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row>
    <row r="13" spans="1:30" s="735" customFormat="1" ht="25.5">
      <c r="A13" s="723" t="s">
        <v>480</v>
      </c>
      <c r="B13" s="720" t="s">
        <v>143</v>
      </c>
      <c r="C13" s="750">
        <f>'Fiche_Récap.'!$D$11</f>
        <v>0</v>
      </c>
      <c r="D13" s="721" t="str">
        <f t="shared" si="0"/>
        <v>Non saisi</v>
      </c>
      <c r="E13" s="722" t="s">
        <v>473</v>
      </c>
      <c r="F13" s="709"/>
      <c r="G13" s="280"/>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row>
    <row r="14" spans="1:30" s="735" customFormat="1" ht="25.5">
      <c r="A14" s="723" t="s">
        <v>477</v>
      </c>
      <c r="B14" s="720" t="s">
        <v>143</v>
      </c>
      <c r="C14" s="750">
        <f>'Fiche_Récap.'!$D$12</f>
        <v>0</v>
      </c>
      <c r="D14" s="721" t="str">
        <f t="shared" si="0"/>
        <v>Non saisi</v>
      </c>
      <c r="E14" s="722" t="s">
        <v>473</v>
      </c>
      <c r="F14" s="709"/>
      <c r="G14" s="280"/>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row>
    <row r="15" spans="1:30" s="735" customFormat="1" ht="25.5">
      <c r="A15" s="723" t="s">
        <v>478</v>
      </c>
      <c r="B15" s="720" t="s">
        <v>143</v>
      </c>
      <c r="C15" s="750">
        <f>'Fiche_Récap.'!$D$15</f>
        <v>0</v>
      </c>
      <c r="D15" s="721" t="str">
        <f t="shared" si="0"/>
        <v>Non saisi</v>
      </c>
      <c r="E15" s="722" t="s">
        <v>473</v>
      </c>
      <c r="F15" s="709"/>
      <c r="G15" s="280"/>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row>
    <row r="16" spans="1:30" s="735" customFormat="1" ht="25.5">
      <c r="A16" s="723" t="s">
        <v>479</v>
      </c>
      <c r="B16" s="720" t="s">
        <v>143</v>
      </c>
      <c r="C16" s="750">
        <f>'Fiche_Récap.'!$D$16</f>
        <v>0</v>
      </c>
      <c r="D16" s="721" t="str">
        <f t="shared" si="0"/>
        <v>Non saisi</v>
      </c>
      <c r="E16" s="722" t="s">
        <v>473</v>
      </c>
      <c r="F16" s="709"/>
      <c r="G16" s="280"/>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row>
    <row r="17" spans="1:30" s="735" customFormat="1" ht="25.5">
      <c r="A17" s="723" t="s">
        <v>474</v>
      </c>
      <c r="B17" s="720" t="s">
        <v>143</v>
      </c>
      <c r="C17" s="750">
        <f>'Fiche_Récap.'!$Q$7</f>
        <v>0</v>
      </c>
      <c r="D17" s="721" t="str">
        <f t="shared" si="0"/>
        <v>Non saisi</v>
      </c>
      <c r="E17" s="722" t="s">
        <v>473</v>
      </c>
      <c r="F17" s="709"/>
      <c r="G17" s="280"/>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row>
    <row r="18" spans="1:30" s="735" customFormat="1" ht="25.5">
      <c r="A18" s="743" t="s">
        <v>481</v>
      </c>
      <c r="B18" s="744" t="s">
        <v>143</v>
      </c>
      <c r="C18" s="751">
        <f>'Fiche_Récap.'!$Q$8</f>
        <v>0</v>
      </c>
      <c r="D18" s="721" t="str">
        <f t="shared" si="0"/>
        <v>Non saisi</v>
      </c>
      <c r="E18" s="722" t="s">
        <v>473</v>
      </c>
      <c r="F18" s="709"/>
      <c r="G18" s="280"/>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row>
    <row r="19" spans="1:30" s="735" customFormat="1" ht="25.5">
      <c r="A19" s="743" t="s">
        <v>482</v>
      </c>
      <c r="B19" s="744" t="s">
        <v>143</v>
      </c>
      <c r="C19" s="751">
        <f>'Fiche_Récap.'!$Q$11</f>
        <v>0</v>
      </c>
      <c r="D19" s="721" t="str">
        <f t="shared" si="0"/>
        <v>Non saisi</v>
      </c>
      <c r="E19" s="722" t="s">
        <v>473</v>
      </c>
      <c r="F19" s="709"/>
      <c r="G19" s="280"/>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row>
    <row r="20" spans="1:30" s="735" customFormat="1" ht="25.5">
      <c r="A20" s="743" t="s">
        <v>483</v>
      </c>
      <c r="B20" s="744" t="s">
        <v>143</v>
      </c>
      <c r="C20" s="751">
        <f>'Fiche_Récap.'!$Q$12</f>
        <v>0</v>
      </c>
      <c r="D20" s="721" t="str">
        <f t="shared" si="0"/>
        <v>Non saisi</v>
      </c>
      <c r="E20" s="722" t="s">
        <v>473</v>
      </c>
      <c r="F20" s="709"/>
      <c r="G20" s="280"/>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row>
    <row r="21" spans="1:30" s="735" customFormat="1" ht="25.5">
      <c r="A21" s="743" t="s">
        <v>484</v>
      </c>
      <c r="B21" s="744" t="s">
        <v>143</v>
      </c>
      <c r="C21" s="751">
        <f>'Fiche_Récap.'!$Q$15</f>
        <v>0</v>
      </c>
      <c r="D21" s="721" t="str">
        <f t="shared" si="0"/>
        <v>Non saisi</v>
      </c>
      <c r="E21" s="722" t="s">
        <v>473</v>
      </c>
      <c r="F21" s="709"/>
      <c r="G21" s="280"/>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row>
    <row r="22" spans="1:30" s="735" customFormat="1" ht="25.5">
      <c r="A22" s="743" t="s">
        <v>485</v>
      </c>
      <c r="B22" s="744" t="s">
        <v>143</v>
      </c>
      <c r="C22" s="751">
        <f>'Fiche_Récap.'!$Q$16</f>
        <v>0</v>
      </c>
      <c r="D22" s="721" t="str">
        <f t="shared" si="0"/>
        <v>Non saisi</v>
      </c>
      <c r="E22" s="722" t="s">
        <v>473</v>
      </c>
      <c r="F22" s="709"/>
      <c r="G22" s="280"/>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row>
    <row r="23" spans="1:30" s="735" customFormat="1" ht="26.25" customHeight="1">
      <c r="A23" s="743" t="s">
        <v>493</v>
      </c>
      <c r="B23" s="744" t="s">
        <v>143</v>
      </c>
      <c r="C23" s="748">
        <f>IF('Fiche_Récap.'!$Q$8=0,"",'Fiche_Récap.'!$Q$22/'Fiche_Récap.'!$Q$8)</f>
      </c>
      <c r="D23" s="721"/>
      <c r="E23" s="745"/>
      <c r="F23" s="709"/>
      <c r="G23" s="280"/>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row>
    <row r="24" spans="1:30" s="735" customFormat="1" ht="26.25" customHeight="1">
      <c r="A24" s="743" t="s">
        <v>494</v>
      </c>
      <c r="B24" s="744" t="s">
        <v>143</v>
      </c>
      <c r="C24" s="748">
        <f>IF('Fiche_Récap.'!$Q$12=0,"",'Fiche_Récap.'!$Q$26/'Fiche_Récap.'!$Q$12)</f>
      </c>
      <c r="D24" s="721"/>
      <c r="E24" s="745"/>
      <c r="F24" s="709"/>
      <c r="G24" s="280"/>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row>
    <row r="25" spans="1:30" s="735" customFormat="1" ht="26.25" customHeight="1">
      <c r="A25" s="743" t="s">
        <v>495</v>
      </c>
      <c r="B25" s="744" t="s">
        <v>143</v>
      </c>
      <c r="C25" s="748">
        <f>IF('Fiche_Récap.'!$Q$16=0,"",'Fiche_Récap.'!$Q$30/'Fiche_Récap.'!$Q$16)</f>
      </c>
      <c r="D25" s="721"/>
      <c r="E25" s="745"/>
      <c r="F25" s="709"/>
      <c r="G25" s="280"/>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row>
    <row r="26" spans="1:30" s="735" customFormat="1" ht="25.5">
      <c r="A26" s="743" t="s">
        <v>487</v>
      </c>
      <c r="B26" s="744" t="s">
        <v>143</v>
      </c>
      <c r="C26" s="751">
        <f>'Fiche_Récap.'!$D$47-'Fiche_Récap.'!$D$43</f>
        <v>0</v>
      </c>
      <c r="D26" s="721" t="str">
        <f>IF(C26=0,"Non saisi",IF(C26&lt;0,"Atypie","OK"))</f>
        <v>Non saisi</v>
      </c>
      <c r="E26" s="745" t="s">
        <v>486</v>
      </c>
      <c r="F26" s="709"/>
      <c r="G26" s="280"/>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row>
    <row r="27" spans="1:30" s="735" customFormat="1" ht="25.5">
      <c r="A27" s="743" t="s">
        <v>488</v>
      </c>
      <c r="B27" s="744" t="s">
        <v>143</v>
      </c>
      <c r="C27" s="751">
        <f>'Fiche_Récap.'!$E$47-'Fiche_Récap.'!$E$43</f>
        <v>0</v>
      </c>
      <c r="D27" s="721" t="str">
        <f>IF(C27=0,"Non saisi",IF(C27&lt;0,"Atypie","OK"))</f>
        <v>Non saisi</v>
      </c>
      <c r="E27" s="745" t="s">
        <v>486</v>
      </c>
      <c r="F27" s="709"/>
      <c r="G27" s="280"/>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row>
    <row r="28" spans="1:30" s="735" customFormat="1" ht="25.5">
      <c r="A28" s="743" t="s">
        <v>489</v>
      </c>
      <c r="B28" s="744" t="s">
        <v>143</v>
      </c>
      <c r="C28" s="751">
        <f>'Fiche_Récap.'!$F$47-'Fiche_Récap.'!$F$43</f>
        <v>0</v>
      </c>
      <c r="D28" s="721" t="str">
        <f>IF(C28=0,"Non saisi",IF(C28&lt;0,"Atypie","OK"))</f>
        <v>Non saisi</v>
      </c>
      <c r="E28" s="745" t="s">
        <v>486</v>
      </c>
      <c r="F28" s="709"/>
      <c r="G28" s="280"/>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row>
    <row r="29" spans="1:30" s="735" customFormat="1" ht="24.75" customHeight="1">
      <c r="A29" s="743" t="s">
        <v>490</v>
      </c>
      <c r="B29" s="744" t="s">
        <v>143</v>
      </c>
      <c r="C29" s="751">
        <f>'Fiche_Récap.'!$D$38-'Fiche_Récap.'!$D$47</f>
        <v>0</v>
      </c>
      <c r="D29" s="721" t="str">
        <f>IF(C29=0,"Nulle",IF(C29&lt;0,"Prélèvement","Apport"))</f>
        <v>Nulle</v>
      </c>
      <c r="E29" s="745"/>
      <c r="F29" s="709"/>
      <c r="G29" s="280"/>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row>
    <row r="30" spans="1:30" s="735" customFormat="1" ht="24.75" customHeight="1">
      <c r="A30" s="743" t="s">
        <v>491</v>
      </c>
      <c r="B30" s="744" t="s">
        <v>143</v>
      </c>
      <c r="C30" s="751">
        <f>'Fiche_Récap.'!$E$38-'Fiche_Récap.'!$E$47</f>
        <v>0</v>
      </c>
      <c r="D30" s="721" t="str">
        <f>IF(C30=0,"Nulle",IF(C30&lt;0,"Prélèvement","Apport"))</f>
        <v>Nulle</v>
      </c>
      <c r="E30" s="745"/>
      <c r="F30" s="709"/>
      <c r="G30" s="280"/>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row>
    <row r="31" spans="1:30" s="735" customFormat="1" ht="24.75" customHeight="1">
      <c r="A31" s="743" t="s">
        <v>492</v>
      </c>
      <c r="B31" s="744" t="s">
        <v>143</v>
      </c>
      <c r="C31" s="751">
        <f>'Fiche_Récap.'!$F$38-'Fiche_Récap.'!$F$47</f>
        <v>0</v>
      </c>
      <c r="D31" s="721" t="str">
        <f>IF(C31=0,"Nulle",IF(C31&lt;0,"Prélèvement","Apport"))</f>
        <v>Nulle</v>
      </c>
      <c r="E31" s="745"/>
      <c r="F31" s="709"/>
      <c r="G31" s="280"/>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row>
    <row r="32" spans="1:6" ht="9" customHeight="1" thickBot="1">
      <c r="A32" s="736"/>
      <c r="B32" s="737"/>
      <c r="C32" s="752"/>
      <c r="D32" s="753"/>
      <c r="E32" s="738"/>
      <c r="F32" s="709"/>
    </row>
    <row r="33" spans="1:6" ht="15" thickBot="1">
      <c r="A33" s="739"/>
      <c r="B33" s="278"/>
      <c r="C33" s="278"/>
      <c r="D33" s="740"/>
      <c r="E33" s="278"/>
      <c r="F33" s="741"/>
    </row>
  </sheetData>
  <sheetProtection/>
  <mergeCells count="1">
    <mergeCell ref="A2:E2"/>
  </mergeCells>
  <conditionalFormatting sqref="D6 D17 D8:D10">
    <cfRule type="cellIs" priority="182" dxfId="25" operator="notEqual" stopIfTrue="1">
      <formula>"OK"</formula>
    </cfRule>
    <cfRule type="cellIs" priority="183" dxfId="25" operator="equal" stopIfTrue="1">
      <formula>"Atypie"</formula>
    </cfRule>
    <cfRule type="cellIs" priority="184" dxfId="25" operator="equal" stopIfTrue="1">
      <formula>"Incohérence"</formula>
    </cfRule>
    <cfRule type="cellIs" priority="185" dxfId="25" operator="equal" stopIfTrue="1">
      <formula>"KO"</formula>
    </cfRule>
  </conditionalFormatting>
  <conditionalFormatting sqref="D32">
    <cfRule type="cellIs" priority="106" dxfId="25" operator="equal" stopIfTrue="1">
      <formula>"Non saisi"</formula>
    </cfRule>
    <cfRule type="cellIs" priority="107" dxfId="25" operator="equal" stopIfTrue="1">
      <formula>"Atypie"</formula>
    </cfRule>
    <cfRule type="cellIs" priority="108" dxfId="25" operator="equal" stopIfTrue="1">
      <formula>"Incohérence"</formula>
    </cfRule>
    <cfRule type="cellIs" priority="109" dxfId="25" operator="equal" stopIfTrue="1">
      <formula>"KO"</formula>
    </cfRule>
  </conditionalFormatting>
  <conditionalFormatting sqref="D7">
    <cfRule type="cellIs" priority="105" dxfId="25" operator="notEqual" stopIfTrue="1">
      <formula>"OK"</formula>
    </cfRule>
  </conditionalFormatting>
  <conditionalFormatting sqref="D11:D16">
    <cfRule type="cellIs" priority="69" dxfId="25" operator="notEqual" stopIfTrue="1">
      <formula>"OK"</formula>
    </cfRule>
    <cfRule type="cellIs" priority="70" dxfId="25" operator="equal" stopIfTrue="1">
      <formula>"Atypie"</formula>
    </cfRule>
    <cfRule type="cellIs" priority="71" dxfId="25" operator="equal" stopIfTrue="1">
      <formula>"Incohérence"</formula>
    </cfRule>
    <cfRule type="cellIs" priority="72" dxfId="25" operator="equal" stopIfTrue="1">
      <formula>"KO"</formula>
    </cfRule>
  </conditionalFormatting>
  <conditionalFormatting sqref="D18:D22">
    <cfRule type="cellIs" priority="65" dxfId="25" operator="notEqual" stopIfTrue="1">
      <formula>"OK"</formula>
    </cfRule>
    <cfRule type="cellIs" priority="66" dxfId="25" operator="equal" stopIfTrue="1">
      <formula>"Atypie"</formula>
    </cfRule>
    <cfRule type="cellIs" priority="67" dxfId="25" operator="equal" stopIfTrue="1">
      <formula>"Incohérence"</formula>
    </cfRule>
    <cfRule type="cellIs" priority="68" dxfId="25" operator="equal" stopIfTrue="1">
      <formula>"KO"</formula>
    </cfRule>
  </conditionalFormatting>
  <conditionalFormatting sqref="D26">
    <cfRule type="cellIs" priority="45" dxfId="25" operator="notEqual" stopIfTrue="1">
      <formula>"OK"</formula>
    </cfRule>
    <cfRule type="cellIs" priority="46" dxfId="25" operator="equal" stopIfTrue="1">
      <formula>"Atypie"</formula>
    </cfRule>
    <cfRule type="cellIs" priority="47" dxfId="25" operator="equal" stopIfTrue="1">
      <formula>"Incohérence"</formula>
    </cfRule>
    <cfRule type="cellIs" priority="48" dxfId="25" operator="equal" stopIfTrue="1">
      <formula>"KO"</formula>
    </cfRule>
  </conditionalFormatting>
  <conditionalFormatting sqref="D27">
    <cfRule type="cellIs" priority="41" dxfId="25" operator="notEqual" stopIfTrue="1">
      <formula>"OK"</formula>
    </cfRule>
    <cfRule type="cellIs" priority="42" dxfId="25" operator="equal" stopIfTrue="1">
      <formula>"Atypie"</formula>
    </cfRule>
    <cfRule type="cellIs" priority="43" dxfId="25" operator="equal" stopIfTrue="1">
      <formula>"Incohérence"</formula>
    </cfRule>
    <cfRule type="cellIs" priority="44" dxfId="25" operator="equal" stopIfTrue="1">
      <formula>"KO"</formula>
    </cfRule>
  </conditionalFormatting>
  <conditionalFormatting sqref="D28">
    <cfRule type="cellIs" priority="37" dxfId="25" operator="notEqual" stopIfTrue="1">
      <formula>"OK"</formula>
    </cfRule>
    <cfRule type="cellIs" priority="38" dxfId="25" operator="equal" stopIfTrue="1">
      <formula>"Atypie"</formula>
    </cfRule>
    <cfRule type="cellIs" priority="39" dxfId="25" operator="equal" stopIfTrue="1">
      <formula>"Incohérence"</formula>
    </cfRule>
    <cfRule type="cellIs" priority="40" dxfId="25" operator="equal" stopIfTrue="1">
      <formula>"KO"</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P31"/>
  <sheetViews>
    <sheetView zoomScalePageLayoutView="0" workbookViewId="0" topLeftCell="B1">
      <selection activeCell="C4" sqref="C4"/>
    </sheetView>
  </sheetViews>
  <sheetFormatPr defaultColWidth="11.421875" defaultRowHeight="15"/>
  <cols>
    <col min="1" max="1" width="2.00390625" style="8" hidden="1" customWidth="1"/>
    <col min="2" max="2" width="6.8515625" style="8" customWidth="1"/>
    <col min="3" max="3" width="42.57421875" style="7" customWidth="1"/>
    <col min="4" max="4" width="36.57421875" style="7" customWidth="1"/>
    <col min="5" max="5" width="10.7109375" style="5" customWidth="1"/>
    <col min="6" max="6" width="18.28125" style="5" customWidth="1"/>
    <col min="7" max="9" width="10.7109375" style="5" customWidth="1"/>
    <col min="10" max="11" width="10.7109375" style="7" customWidth="1"/>
    <col min="12" max="12" width="9.421875" style="7" customWidth="1"/>
    <col min="13" max="13" width="10.7109375" style="7" customWidth="1"/>
    <col min="14" max="14" width="2.7109375" style="7" customWidth="1"/>
    <col min="15" max="15" width="11.28125" style="7" customWidth="1"/>
    <col min="16" max="16" width="11.28125" style="7" hidden="1" customWidth="1"/>
    <col min="17" max="17" width="11.28125" style="7" customWidth="1"/>
    <col min="18" max="18" width="0.5625" style="7" customWidth="1"/>
    <col min="19" max="21" width="11.421875" style="7" customWidth="1"/>
    <col min="22" max="16384" width="11.421875" style="7" customWidth="1"/>
  </cols>
  <sheetData>
    <row r="1" spans="1:14" ht="11.25">
      <c r="A1" s="616" t="s">
        <v>469</v>
      </c>
      <c r="B1" s="412"/>
      <c r="C1" s="413"/>
      <c r="D1" s="413"/>
      <c r="E1" s="414"/>
      <c r="F1" s="414"/>
      <c r="G1" s="414"/>
      <c r="H1" s="414"/>
      <c r="I1" s="414"/>
      <c r="J1" s="413"/>
      <c r="K1" s="413"/>
      <c r="L1" s="413"/>
      <c r="M1" s="413"/>
      <c r="N1" s="415"/>
    </row>
    <row r="2" spans="1:14" ht="38.25" customHeight="1">
      <c r="A2" s="616"/>
      <c r="B2" s="416"/>
      <c r="C2" s="774" t="s">
        <v>331</v>
      </c>
      <c r="D2" s="774"/>
      <c r="E2" s="774"/>
      <c r="F2" s="774"/>
      <c r="G2" s="774"/>
      <c r="H2" s="774"/>
      <c r="I2" s="774"/>
      <c r="J2" s="774"/>
      <c r="K2" s="774"/>
      <c r="L2" s="774"/>
      <c r="M2" s="774"/>
      <c r="N2" s="60"/>
    </row>
    <row r="3" spans="1:14" ht="12.75">
      <c r="A3" s="616"/>
      <c r="B3" s="416"/>
      <c r="C3" s="266"/>
      <c r="D3" s="266"/>
      <c r="E3" s="266"/>
      <c r="F3" s="266"/>
      <c r="G3" s="266"/>
      <c r="H3" s="266"/>
      <c r="I3" s="266"/>
      <c r="J3" s="266"/>
      <c r="K3" s="266"/>
      <c r="L3" s="266"/>
      <c r="M3" s="266"/>
      <c r="N3" s="60"/>
    </row>
    <row r="4" spans="1:14" ht="12.75">
      <c r="A4" s="622"/>
      <c r="B4" s="416"/>
      <c r="C4" s="67" t="s">
        <v>205</v>
      </c>
      <c r="D4" s="623"/>
      <c r="E4" s="400"/>
      <c r="F4" s="400"/>
      <c r="G4" s="400"/>
      <c r="H4" s="400"/>
      <c r="I4" s="400"/>
      <c r="J4" s="400"/>
      <c r="K4" s="400"/>
      <c r="L4" s="401"/>
      <c r="M4" s="400"/>
      <c r="N4" s="60"/>
    </row>
    <row r="5" spans="1:14" ht="12.75">
      <c r="A5" s="58"/>
      <c r="B5" s="416"/>
      <c r="C5" s="399"/>
      <c r="D5" s="69"/>
      <c r="E5" s="402"/>
      <c r="F5" s="402"/>
      <c r="G5" s="402"/>
      <c r="H5" s="402"/>
      <c r="I5" s="402"/>
      <c r="J5" s="402"/>
      <c r="K5" s="402"/>
      <c r="L5" s="402"/>
      <c r="M5" s="402"/>
      <c r="N5" s="60"/>
    </row>
    <row r="6" spans="1:14" ht="12.75">
      <c r="A6" s="58"/>
      <c r="B6" s="416"/>
      <c r="C6" s="68" t="s">
        <v>305</v>
      </c>
      <c r="D6" s="624" t="s">
        <v>383</v>
      </c>
      <c r="E6" s="402"/>
      <c r="F6" s="402"/>
      <c r="G6" s="402"/>
      <c r="H6" s="402"/>
      <c r="I6" s="402"/>
      <c r="J6" s="402"/>
      <c r="K6" s="402"/>
      <c r="L6" s="402"/>
      <c r="M6" s="400"/>
      <c r="N6" s="60"/>
    </row>
    <row r="7" spans="1:14" ht="12.75">
      <c r="A7" s="58"/>
      <c r="B7" s="416"/>
      <c r="C7" s="399"/>
      <c r="D7" s="69"/>
      <c r="E7" s="402"/>
      <c r="F7" s="402"/>
      <c r="G7" s="402"/>
      <c r="H7" s="402"/>
      <c r="I7" s="402"/>
      <c r="J7" s="402"/>
      <c r="K7" s="402"/>
      <c r="L7" s="402"/>
      <c r="M7" s="402"/>
      <c r="N7" s="60"/>
    </row>
    <row r="8" spans="1:14" ht="12.75">
      <c r="A8" s="58"/>
      <c r="B8" s="416"/>
      <c r="C8" s="69" t="s">
        <v>306</v>
      </c>
      <c r="D8" s="775"/>
      <c r="E8" s="776"/>
      <c r="F8" s="776"/>
      <c r="G8" s="776"/>
      <c r="H8" s="776"/>
      <c r="I8" s="776"/>
      <c r="J8" s="776"/>
      <c r="K8" s="776"/>
      <c r="L8" s="776"/>
      <c r="M8" s="777"/>
      <c r="N8" s="60"/>
    </row>
    <row r="9" spans="1:14" ht="12.75">
      <c r="A9" s="58"/>
      <c r="B9" s="416"/>
      <c r="C9" s="67"/>
      <c r="D9" s="400"/>
      <c r="E9" s="69"/>
      <c r="F9" s="69"/>
      <c r="G9" s="69"/>
      <c r="H9" s="69"/>
      <c r="I9" s="69"/>
      <c r="J9" s="400"/>
      <c r="K9" s="400"/>
      <c r="L9" s="400"/>
      <c r="M9" s="400"/>
      <c r="N9" s="60"/>
    </row>
    <row r="10" spans="1:14" ht="25.5" customHeight="1">
      <c r="A10" s="58"/>
      <c r="B10" s="416"/>
      <c r="C10" s="344" t="s">
        <v>307</v>
      </c>
      <c r="D10" s="775"/>
      <c r="E10" s="776"/>
      <c r="F10" s="776"/>
      <c r="G10" s="776"/>
      <c r="H10" s="776"/>
      <c r="I10" s="776"/>
      <c r="J10" s="776"/>
      <c r="K10" s="776"/>
      <c r="L10" s="776"/>
      <c r="M10" s="777"/>
      <c r="N10" s="60"/>
    </row>
    <row r="11" spans="1:14" ht="12.75">
      <c r="A11" s="58"/>
      <c r="B11" s="416"/>
      <c r="C11" s="67"/>
      <c r="D11" s="400"/>
      <c r="E11" s="69"/>
      <c r="F11" s="69"/>
      <c r="G11" s="69"/>
      <c r="H11" s="69"/>
      <c r="I11" s="69"/>
      <c r="J11" s="400"/>
      <c r="K11" s="400"/>
      <c r="L11" s="400"/>
      <c r="M11" s="400"/>
      <c r="N11" s="60"/>
    </row>
    <row r="12" spans="1:14" ht="12.75">
      <c r="A12" s="58"/>
      <c r="B12" s="416"/>
      <c r="C12" s="67" t="s">
        <v>308</v>
      </c>
      <c r="D12" s="617"/>
      <c r="E12" s="69"/>
      <c r="F12" s="69"/>
      <c r="G12" s="69"/>
      <c r="H12" s="69"/>
      <c r="I12" s="69"/>
      <c r="J12" s="400"/>
      <c r="K12" s="400"/>
      <c r="L12" s="400"/>
      <c r="M12" s="400"/>
      <c r="N12" s="60"/>
    </row>
    <row r="13" spans="1:14" ht="12.75">
      <c r="A13" s="58"/>
      <c r="B13" s="416"/>
      <c r="C13" s="67"/>
      <c r="D13" s="400"/>
      <c r="E13" s="69"/>
      <c r="F13" s="69"/>
      <c r="G13" s="69"/>
      <c r="H13" s="69"/>
      <c r="I13" s="69"/>
      <c r="J13" s="400"/>
      <c r="K13" s="400"/>
      <c r="L13" s="400"/>
      <c r="M13" s="400"/>
      <c r="N13" s="60"/>
    </row>
    <row r="14" spans="1:14" ht="12.75">
      <c r="A14" s="58"/>
      <c r="B14" s="416"/>
      <c r="C14" s="67" t="s">
        <v>309</v>
      </c>
      <c r="D14" s="617"/>
      <c r="E14" s="69"/>
      <c r="F14" s="69"/>
      <c r="G14" s="69"/>
      <c r="H14" s="69"/>
      <c r="I14" s="69"/>
      <c r="J14" s="400"/>
      <c r="K14" s="400"/>
      <c r="L14" s="400"/>
      <c r="M14" s="400"/>
      <c r="N14" s="60"/>
    </row>
    <row r="15" spans="1:14" ht="12.75">
      <c r="A15" s="58"/>
      <c r="B15" s="416"/>
      <c r="C15" s="67"/>
      <c r="D15" s="400"/>
      <c r="E15" s="69"/>
      <c r="F15" s="69"/>
      <c r="G15" s="69"/>
      <c r="H15" s="69"/>
      <c r="I15" s="69"/>
      <c r="J15" s="400"/>
      <c r="K15" s="400"/>
      <c r="L15" s="400"/>
      <c r="M15" s="400"/>
      <c r="N15" s="60"/>
    </row>
    <row r="16" spans="1:14" ht="12.75">
      <c r="A16" s="58"/>
      <c r="B16" s="416"/>
      <c r="C16" s="67" t="s">
        <v>310</v>
      </c>
      <c r="D16" s="617"/>
      <c r="E16" s="69"/>
      <c r="F16" s="69"/>
      <c r="G16" s="69"/>
      <c r="H16" s="69"/>
      <c r="I16" s="69"/>
      <c r="J16" s="400"/>
      <c r="K16" s="400"/>
      <c r="L16" s="400"/>
      <c r="M16" s="400"/>
      <c r="N16" s="60"/>
    </row>
    <row r="17" spans="1:14" ht="12.75">
      <c r="A17" s="58"/>
      <c r="B17" s="416"/>
      <c r="C17" s="67"/>
      <c r="D17" s="400"/>
      <c r="E17" s="69"/>
      <c r="F17" s="69"/>
      <c r="G17" s="69"/>
      <c r="H17" s="69"/>
      <c r="I17" s="69"/>
      <c r="J17" s="400"/>
      <c r="K17" s="400"/>
      <c r="L17" s="400"/>
      <c r="M17" s="400"/>
      <c r="N17" s="60"/>
    </row>
    <row r="18" spans="1:14" ht="25.5">
      <c r="A18" s="58"/>
      <c r="B18" s="416"/>
      <c r="C18" s="68" t="s">
        <v>217</v>
      </c>
      <c r="D18" s="617"/>
      <c r="E18" s="69"/>
      <c r="F18" s="69"/>
      <c r="G18" s="69"/>
      <c r="H18" s="69"/>
      <c r="I18" s="69"/>
      <c r="J18" s="400"/>
      <c r="K18" s="400"/>
      <c r="L18" s="400"/>
      <c r="M18" s="400"/>
      <c r="N18" s="60"/>
    </row>
    <row r="19" spans="1:14" ht="12.75">
      <c r="A19" s="58"/>
      <c r="B19" s="416"/>
      <c r="C19" s="68"/>
      <c r="D19" s="400"/>
      <c r="E19" s="69"/>
      <c r="F19" s="69"/>
      <c r="G19" s="69"/>
      <c r="H19" s="69"/>
      <c r="I19" s="69"/>
      <c r="J19" s="400"/>
      <c r="K19" s="400"/>
      <c r="L19" s="400"/>
      <c r="M19" s="400"/>
      <c r="N19" s="60"/>
    </row>
    <row r="20" spans="1:14" ht="25.5">
      <c r="A20" s="58"/>
      <c r="B20" s="416"/>
      <c r="C20" s="68" t="s">
        <v>218</v>
      </c>
      <c r="D20" s="618"/>
      <c r="E20" s="69"/>
      <c r="F20" s="69"/>
      <c r="G20" s="69"/>
      <c r="H20" s="69"/>
      <c r="I20" s="69"/>
      <c r="J20" s="400"/>
      <c r="K20" s="400"/>
      <c r="L20" s="400"/>
      <c r="M20" s="400"/>
      <c r="N20" s="60"/>
    </row>
    <row r="21" spans="1:14" ht="12.75">
      <c r="A21" s="58"/>
      <c r="B21" s="416"/>
      <c r="C21" s="68"/>
      <c r="D21" s="67"/>
      <c r="E21" s="68"/>
      <c r="F21" s="68"/>
      <c r="G21" s="68"/>
      <c r="H21" s="68"/>
      <c r="I21" s="68"/>
      <c r="J21" s="67"/>
      <c r="K21" s="67"/>
      <c r="L21" s="67"/>
      <c r="M21" s="67"/>
      <c r="N21" s="60"/>
    </row>
    <row r="22" spans="1:14" ht="12.75" hidden="1">
      <c r="A22" s="58"/>
      <c r="B22" s="416"/>
      <c r="C22" s="68"/>
      <c r="D22" s="67"/>
      <c r="E22" s="68"/>
      <c r="F22" s="68"/>
      <c r="G22" s="68"/>
      <c r="H22" s="68"/>
      <c r="I22" s="68"/>
      <c r="J22" s="67"/>
      <c r="K22" s="67"/>
      <c r="L22" s="67"/>
      <c r="M22" s="67"/>
      <c r="N22" s="60"/>
    </row>
    <row r="23" spans="1:14" ht="12.75">
      <c r="A23" s="58"/>
      <c r="B23" s="416"/>
      <c r="C23" s="68"/>
      <c r="D23" s="67"/>
      <c r="E23" s="68"/>
      <c r="F23" s="68"/>
      <c r="G23" s="68"/>
      <c r="H23" s="68"/>
      <c r="I23" s="68"/>
      <c r="J23" s="67"/>
      <c r="K23" s="67"/>
      <c r="L23" s="67"/>
      <c r="M23" s="67"/>
      <c r="N23" s="60"/>
    </row>
    <row r="24" spans="1:14" ht="12.75">
      <c r="A24" s="58"/>
      <c r="B24" s="416"/>
      <c r="C24" s="345" t="s">
        <v>219</v>
      </c>
      <c r="D24" s="67"/>
      <c r="E24" s="68"/>
      <c r="F24" s="68"/>
      <c r="G24" s="68"/>
      <c r="H24" s="68"/>
      <c r="I24" s="68"/>
      <c r="J24" s="67"/>
      <c r="K24" s="67"/>
      <c r="L24" s="67"/>
      <c r="M24" s="67"/>
      <c r="N24" s="60"/>
    </row>
    <row r="25" spans="1:14" ht="12" thickBot="1">
      <c r="A25" s="58"/>
      <c r="B25" s="416"/>
      <c r="C25" s="58"/>
      <c r="D25" s="58"/>
      <c r="E25" s="59"/>
      <c r="F25" s="59"/>
      <c r="G25" s="59"/>
      <c r="H25" s="59"/>
      <c r="I25" s="59"/>
      <c r="J25" s="58"/>
      <c r="K25" s="58"/>
      <c r="L25" s="58"/>
      <c r="M25" s="58"/>
      <c r="N25" s="60"/>
    </row>
    <row r="26" spans="1:14" s="9" customFormat="1" ht="45.75" thickBot="1">
      <c r="A26" s="61"/>
      <c r="B26" s="417"/>
      <c r="C26" s="515" t="s">
        <v>93</v>
      </c>
      <c r="D26" s="516" t="s">
        <v>94</v>
      </c>
      <c r="E26" s="517" t="s">
        <v>286</v>
      </c>
      <c r="F26" s="517" t="s">
        <v>95</v>
      </c>
      <c r="G26" s="517" t="s">
        <v>96</v>
      </c>
      <c r="H26" s="517" t="s">
        <v>97</v>
      </c>
      <c r="I26" s="518" t="s">
        <v>98</v>
      </c>
      <c r="J26" s="519" t="s">
        <v>99</v>
      </c>
      <c r="K26" s="503"/>
      <c r="L26" s="61"/>
      <c r="M26" s="61"/>
      <c r="N26" s="62"/>
    </row>
    <row r="27" spans="1:16" ht="15" customHeight="1">
      <c r="A27" s="58"/>
      <c r="B27" s="416"/>
      <c r="C27" s="621"/>
      <c r="D27" s="506"/>
      <c r="E27" s="615" t="s">
        <v>383</v>
      </c>
      <c r="F27" s="619"/>
      <c r="G27" s="684"/>
      <c r="H27" s="619"/>
      <c r="I27" s="619"/>
      <c r="J27" s="620"/>
      <c r="K27" s="63"/>
      <c r="L27" s="58"/>
      <c r="M27" s="58"/>
      <c r="N27" s="62"/>
      <c r="O27" s="9"/>
      <c r="P27" s="754">
        <f>G27</f>
        <v>0</v>
      </c>
    </row>
    <row r="28" spans="1:16" ht="13.5" customHeight="1" thickBot="1">
      <c r="A28" s="58"/>
      <c r="B28" s="416"/>
      <c r="C28" s="478"/>
      <c r="D28" s="479"/>
      <c r="E28" s="480"/>
      <c r="F28" s="480"/>
      <c r="G28" s="685"/>
      <c r="H28" s="480"/>
      <c r="I28" s="480"/>
      <c r="J28" s="481"/>
      <c r="K28" s="63"/>
      <c r="L28" s="58"/>
      <c r="M28" s="58"/>
      <c r="N28" s="60"/>
      <c r="P28" s="754">
        <f>G28</f>
        <v>0</v>
      </c>
    </row>
    <row r="29" spans="1:14" ht="21.75" customHeight="1">
      <c r="A29" s="58"/>
      <c r="B29" s="416"/>
      <c r="C29" s="58"/>
      <c r="D29" s="58"/>
      <c r="E29" s="59"/>
      <c r="F29" s="59"/>
      <c r="G29" s="59"/>
      <c r="H29" s="59"/>
      <c r="I29" s="59"/>
      <c r="J29" s="58"/>
      <c r="K29" s="58"/>
      <c r="L29" s="63"/>
      <c r="M29" s="63"/>
      <c r="N29" s="60"/>
    </row>
    <row r="30" spans="1:14" ht="11.25">
      <c r="A30" s="58"/>
      <c r="B30" s="416"/>
      <c r="C30" s="58"/>
      <c r="D30" s="58"/>
      <c r="E30" s="59"/>
      <c r="F30" s="59"/>
      <c r="G30" s="59"/>
      <c r="H30" s="59"/>
      <c r="I30" s="59"/>
      <c r="J30" s="58"/>
      <c r="K30" s="58"/>
      <c r="L30" s="58"/>
      <c r="M30" s="58"/>
      <c r="N30" s="60"/>
    </row>
    <row r="31" spans="1:14" ht="12" thickBot="1">
      <c r="A31" s="64"/>
      <c r="B31" s="418"/>
      <c r="C31" s="64"/>
      <c r="D31" s="64"/>
      <c r="E31" s="65"/>
      <c r="F31" s="65"/>
      <c r="G31" s="65"/>
      <c r="H31" s="65"/>
      <c r="I31" s="65"/>
      <c r="J31" s="64"/>
      <c r="K31" s="64"/>
      <c r="L31" s="64"/>
      <c r="M31" s="64"/>
      <c r="N31" s="66"/>
    </row>
  </sheetData>
  <sheetProtection password="EAD6" sheet="1"/>
  <mergeCells count="3">
    <mergeCell ref="C2:M2"/>
    <mergeCell ref="D8:M8"/>
    <mergeCell ref="D10:M10"/>
  </mergeCells>
  <dataValidations count="2">
    <dataValidation type="list" showInputMessage="1" showErrorMessage="1" error="Veuillez sélectionner une catégorie dans la liste proposée." sqref="F27">
      <formula1>categorie</formula1>
    </dataValidation>
    <dataValidation type="textLength" operator="equal" allowBlank="1" showInputMessage="1" showErrorMessage="1" error="Veuillez saisir un n° finess de 9 caractères (sans espace, tiret, ...)" sqref="E27 D6">
      <formula1>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B4" sqref="B4"/>
    </sheetView>
  </sheetViews>
  <sheetFormatPr defaultColWidth="11.421875" defaultRowHeight="15"/>
  <cols>
    <col min="1" max="1" width="2.7109375" style="0" customWidth="1"/>
    <col min="2" max="2" width="11.57421875" style="0" customWidth="1"/>
    <col min="3" max="3" width="42.57421875" style="0" customWidth="1"/>
    <col min="4" max="4" width="36.57421875" style="0" customWidth="1"/>
    <col min="5" max="5" width="12.421875" style="0" customWidth="1"/>
    <col min="6" max="6" width="20.421875" style="0" customWidth="1"/>
    <col min="7" max="9" width="10.7109375" style="0" customWidth="1"/>
    <col min="10" max="10" width="2.7109375" style="0" customWidth="1"/>
  </cols>
  <sheetData>
    <row r="1" spans="1:10" ht="15">
      <c r="A1" s="274"/>
      <c r="B1" s="274"/>
      <c r="C1" s="274"/>
      <c r="D1" s="274"/>
      <c r="E1" s="274"/>
      <c r="F1" s="274"/>
      <c r="G1" s="274"/>
      <c r="H1" s="274"/>
      <c r="I1" s="274"/>
      <c r="J1" s="276"/>
    </row>
    <row r="2" spans="1:10" ht="38.25" customHeight="1">
      <c r="A2" s="274"/>
      <c r="B2" s="778" t="s">
        <v>291</v>
      </c>
      <c r="C2" s="778"/>
      <c r="D2" s="778"/>
      <c r="E2" s="778"/>
      <c r="F2" s="778"/>
      <c r="G2" s="778"/>
      <c r="H2" s="778"/>
      <c r="I2" s="778"/>
      <c r="J2" s="276"/>
    </row>
    <row r="3" spans="1:10" ht="15">
      <c r="A3" s="274"/>
      <c r="B3" s="274"/>
      <c r="C3" s="274"/>
      <c r="D3" s="274"/>
      <c r="E3" s="274"/>
      <c r="F3" s="274"/>
      <c r="G3" s="274"/>
      <c r="H3" s="274"/>
      <c r="I3" s="274"/>
      <c r="J3" s="276"/>
    </row>
    <row r="4" spans="1:10" ht="15">
      <c r="A4" s="274"/>
      <c r="B4" s="281" t="s">
        <v>293</v>
      </c>
      <c r="C4" s="281"/>
      <c r="D4" s="274"/>
      <c r="E4" s="274"/>
      <c r="F4" s="274"/>
      <c r="G4" s="274"/>
      <c r="H4" s="274"/>
      <c r="I4" s="274"/>
      <c r="J4" s="276"/>
    </row>
    <row r="5" spans="1:10" ht="15">
      <c r="A5" s="274"/>
      <c r="B5" s="274"/>
      <c r="C5" s="274"/>
      <c r="D5" s="274"/>
      <c r="E5" s="274"/>
      <c r="F5" s="274"/>
      <c r="G5" s="274"/>
      <c r="H5" s="274"/>
      <c r="I5" s="274"/>
      <c r="J5" s="276"/>
    </row>
    <row r="6" spans="1:10" ht="15.75" thickBot="1">
      <c r="A6" s="274"/>
      <c r="B6" s="274"/>
      <c r="C6" s="274"/>
      <c r="D6" s="274"/>
      <c r="E6" s="274"/>
      <c r="F6" s="274"/>
      <c r="G6" s="274"/>
      <c r="H6" s="274"/>
      <c r="I6" s="274"/>
      <c r="J6" s="276"/>
    </row>
    <row r="7" spans="1:10" ht="45.75" thickBot="1">
      <c r="A7" s="274"/>
      <c r="B7" s="510" t="s">
        <v>326</v>
      </c>
      <c r="C7" s="510" t="s">
        <v>287</v>
      </c>
      <c r="D7" s="511" t="s">
        <v>292</v>
      </c>
      <c r="E7" s="512" t="s">
        <v>501</v>
      </c>
      <c r="F7" s="512" t="s">
        <v>95</v>
      </c>
      <c r="G7" s="512" t="s">
        <v>97</v>
      </c>
      <c r="H7" s="513" t="s">
        <v>98</v>
      </c>
      <c r="I7" s="514" t="s">
        <v>99</v>
      </c>
      <c r="J7" s="276"/>
    </row>
    <row r="8" spans="1:10" ht="15">
      <c r="A8" s="274"/>
      <c r="B8" s="504"/>
      <c r="C8" s="505"/>
      <c r="D8" s="506"/>
      <c r="E8" s="615" t="s">
        <v>383</v>
      </c>
      <c r="F8" s="507"/>
      <c r="G8" s="508"/>
      <c r="H8" s="508"/>
      <c r="I8" s="509"/>
      <c r="J8" s="276"/>
    </row>
    <row r="9" spans="1:10" ht="15.75" thickBot="1">
      <c r="A9" s="274"/>
      <c r="B9" s="471"/>
      <c r="C9" s="472"/>
      <c r="D9" s="472"/>
      <c r="E9" s="473"/>
      <c r="F9" s="474"/>
      <c r="G9" s="475"/>
      <c r="H9" s="476"/>
      <c r="I9" s="477"/>
      <c r="J9" s="276"/>
    </row>
    <row r="10" spans="1:10" ht="15">
      <c r="A10" s="274"/>
      <c r="B10" s="274"/>
      <c r="C10" s="274"/>
      <c r="D10" s="274"/>
      <c r="E10" s="274"/>
      <c r="F10" s="274"/>
      <c r="G10" s="274"/>
      <c r="H10" s="274"/>
      <c r="I10" s="274"/>
      <c r="J10" s="276"/>
    </row>
    <row r="11" spans="1:10" ht="15">
      <c r="A11" s="274"/>
      <c r="B11" s="274"/>
      <c r="C11" s="274"/>
      <c r="D11" s="274"/>
      <c r="E11" s="274"/>
      <c r="F11" s="274"/>
      <c r="G11" s="274"/>
      <c r="H11" s="274"/>
      <c r="I11" s="274"/>
      <c r="J11" s="276"/>
    </row>
    <row r="12" spans="1:10" ht="15">
      <c r="A12" s="274"/>
      <c r="B12" s="571" t="s">
        <v>325</v>
      </c>
      <c r="C12" s="274"/>
      <c r="D12" s="274"/>
      <c r="E12" s="274"/>
      <c r="F12" s="274"/>
      <c r="G12" s="274"/>
      <c r="H12" s="274"/>
      <c r="I12" s="274"/>
      <c r="J12" s="276"/>
    </row>
    <row r="13" spans="1:10" ht="15">
      <c r="A13" s="274"/>
      <c r="B13" s="571" t="s">
        <v>327</v>
      </c>
      <c r="C13" s="274"/>
      <c r="D13" s="274"/>
      <c r="E13" s="274"/>
      <c r="F13" s="274"/>
      <c r="G13" s="274"/>
      <c r="H13" s="274"/>
      <c r="I13" s="274"/>
      <c r="J13" s="276"/>
    </row>
    <row r="14" spans="1:10" ht="15">
      <c r="A14" s="274"/>
      <c r="B14" s="571" t="s">
        <v>328</v>
      </c>
      <c r="C14" s="274"/>
      <c r="D14" s="274"/>
      <c r="E14" s="274"/>
      <c r="F14" s="274"/>
      <c r="G14" s="274"/>
      <c r="H14" s="274"/>
      <c r="I14" s="274"/>
      <c r="J14" s="276"/>
    </row>
    <row r="15" spans="1:10" ht="15">
      <c r="A15" s="274"/>
      <c r="B15" s="571" t="s">
        <v>402</v>
      </c>
      <c r="C15" s="274"/>
      <c r="D15" s="274"/>
      <c r="E15" s="274"/>
      <c r="F15" s="274"/>
      <c r="G15" s="274"/>
      <c r="H15" s="274"/>
      <c r="I15" s="274"/>
      <c r="J15" s="276"/>
    </row>
    <row r="16" spans="1:10" ht="15.75" thickBot="1">
      <c r="A16" s="277"/>
      <c r="B16" s="277"/>
      <c r="C16" s="277"/>
      <c r="D16" s="277"/>
      <c r="E16" s="277"/>
      <c r="F16" s="277"/>
      <c r="G16" s="277"/>
      <c r="H16" s="277"/>
      <c r="I16" s="277"/>
      <c r="J16" s="279"/>
    </row>
  </sheetData>
  <sheetProtection password="EAD6" sheet="1" objects="1" scenarios="1"/>
  <mergeCells count="1">
    <mergeCell ref="B2:I2"/>
  </mergeCells>
  <dataValidations count="3">
    <dataValidation type="list" operator="equal" showInputMessage="1" showErrorMessage="1" error="Veuillez sélectionner une catégorie de la liste proposée." sqref="F8">
      <formula1>Categorie_Id_CR_SF</formula1>
    </dataValidation>
    <dataValidation type="textLength" operator="equal" allowBlank="1" showInputMessage="1" showErrorMessage="1" error="Veuillez saisir un n° finess de 9 caractères (sans espace, tiret, ...)" sqref="E8">
      <formula1>9</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6"/>
  <dimension ref="A1:E22"/>
  <sheetViews>
    <sheetView zoomScalePageLayoutView="0" workbookViewId="0" topLeftCell="A1">
      <selection activeCell="A1" sqref="A1"/>
    </sheetView>
  </sheetViews>
  <sheetFormatPr defaultColWidth="11.421875" defaultRowHeight="15"/>
  <cols>
    <col min="1" max="1" width="54.7109375" style="11" customWidth="1"/>
    <col min="2" max="2" width="33.140625" style="11" customWidth="1"/>
    <col min="3" max="3" width="11.421875" style="12" customWidth="1"/>
    <col min="4" max="16384" width="11.421875" style="11" customWidth="1"/>
  </cols>
  <sheetData>
    <row r="1" ht="12.75">
      <c r="A1" s="10" t="s">
        <v>90</v>
      </c>
    </row>
    <row r="2" ht="13.5" thickBot="1"/>
    <row r="3" spans="1:3" ht="12.75">
      <c r="A3" s="13" t="s">
        <v>76</v>
      </c>
      <c r="B3" s="14" t="s">
        <v>77</v>
      </c>
      <c r="C3" s="15" t="s">
        <v>78</v>
      </c>
    </row>
    <row r="4" spans="1:3" ht="12.75">
      <c r="A4" s="346" t="s">
        <v>254</v>
      </c>
      <c r="B4" s="16"/>
      <c r="C4" s="17"/>
    </row>
    <row r="5" spans="1:3" ht="12.75">
      <c r="A5" s="18" t="s">
        <v>68</v>
      </c>
      <c r="B5" s="16" t="s">
        <v>297</v>
      </c>
      <c r="C5" s="17" t="s">
        <v>74</v>
      </c>
    </row>
    <row r="6" spans="1:3" ht="12.75">
      <c r="A6" s="18" t="s">
        <v>69</v>
      </c>
      <c r="B6" s="16" t="s">
        <v>298</v>
      </c>
      <c r="C6" s="17" t="s">
        <v>74</v>
      </c>
    </row>
    <row r="7" spans="1:3" ht="12.75">
      <c r="A7" s="18" t="s">
        <v>70</v>
      </c>
      <c r="B7" s="16" t="s">
        <v>299</v>
      </c>
      <c r="C7" s="17" t="s">
        <v>74</v>
      </c>
    </row>
    <row r="8" spans="1:3" ht="12.75">
      <c r="A8" s="18" t="s">
        <v>73</v>
      </c>
      <c r="B8" s="16" t="s">
        <v>300</v>
      </c>
      <c r="C8" s="17" t="s">
        <v>74</v>
      </c>
    </row>
    <row r="9" spans="1:3" ht="12.75">
      <c r="A9" s="18"/>
      <c r="B9" s="16"/>
      <c r="C9" s="17"/>
    </row>
    <row r="10" spans="1:3" ht="12.75">
      <c r="A10" s="19" t="s">
        <v>142</v>
      </c>
      <c r="B10" s="20" t="s">
        <v>143</v>
      </c>
      <c r="C10" s="21" t="s">
        <v>74</v>
      </c>
    </row>
    <row r="11" spans="1:3" ht="12.75">
      <c r="A11" s="22"/>
      <c r="B11" s="23"/>
      <c r="C11" s="24"/>
    </row>
    <row r="12" spans="1:3" ht="25.5">
      <c r="A12" s="25" t="s">
        <v>91</v>
      </c>
      <c r="B12" s="20" t="s">
        <v>79</v>
      </c>
      <c r="C12" s="21" t="s">
        <v>75</v>
      </c>
    </row>
    <row r="13" spans="1:3" ht="12.75">
      <c r="A13" s="26"/>
      <c r="B13" s="16"/>
      <c r="C13" s="17"/>
    </row>
    <row r="14" spans="1:3" ht="12.75">
      <c r="A14" s="26" t="s">
        <v>403</v>
      </c>
      <c r="B14" s="16" t="s">
        <v>404</v>
      </c>
      <c r="C14" s="17" t="s">
        <v>75</v>
      </c>
    </row>
    <row r="15" spans="1:3" ht="12.75">
      <c r="A15" s="26"/>
      <c r="B15" s="16"/>
      <c r="C15" s="17"/>
    </row>
    <row r="16" spans="1:3" ht="12.75">
      <c r="A16" s="26" t="s">
        <v>333</v>
      </c>
      <c r="B16" s="16" t="s">
        <v>263</v>
      </c>
      <c r="C16" s="17" t="s">
        <v>75</v>
      </c>
    </row>
    <row r="17" spans="1:3" ht="12.75">
      <c r="A17" s="26"/>
      <c r="B17" s="16"/>
      <c r="C17" s="17"/>
    </row>
    <row r="18" spans="1:3" ht="25.5">
      <c r="A18" s="26" t="s">
        <v>334</v>
      </c>
      <c r="B18" s="16" t="s">
        <v>335</v>
      </c>
      <c r="C18" s="17" t="s">
        <v>75</v>
      </c>
    </row>
    <row r="19" spans="1:3" ht="12.75">
      <c r="A19" s="26"/>
      <c r="B19" s="16"/>
      <c r="C19" s="17"/>
    </row>
    <row r="20" spans="1:3" ht="25.5">
      <c r="A20" s="26" t="s">
        <v>320</v>
      </c>
      <c r="B20" s="16" t="s">
        <v>253</v>
      </c>
      <c r="C20" s="17" t="s">
        <v>75</v>
      </c>
    </row>
    <row r="21" spans="1:5" ht="13.5" thickBot="1">
      <c r="A21" s="27"/>
      <c r="B21" s="28"/>
      <c r="C21" s="29"/>
      <c r="E21" s="629"/>
    </row>
    <row r="22" ht="12.75">
      <c r="B22" s="4"/>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8.xml><?xml version="1.0" encoding="utf-8"?>
<worksheet xmlns="http://schemas.openxmlformats.org/spreadsheetml/2006/main" xmlns:r="http://schemas.openxmlformats.org/officeDocument/2006/relationships">
  <sheetPr codeName="Feuil7">
    <tabColor rgb="FF00B050"/>
  </sheetPr>
  <dimension ref="A1:K184"/>
  <sheetViews>
    <sheetView zoomScalePageLayoutView="0" workbookViewId="0" topLeftCell="B1">
      <selection activeCell="D9" sqref="D9:D1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11.25">
      <c r="A1" s="422"/>
      <c r="B1" s="437"/>
      <c r="C1" s="438"/>
      <c r="D1" s="439"/>
      <c r="E1" s="439"/>
      <c r="F1" s="439"/>
      <c r="G1" s="439"/>
      <c r="H1" s="439"/>
      <c r="I1" s="439"/>
      <c r="J1" s="440"/>
      <c r="K1" s="441"/>
    </row>
    <row r="2" spans="1:11" s="31" customFormat="1" ht="25.5" customHeight="1">
      <c r="A2" s="442"/>
      <c r="B2" s="779" t="s">
        <v>255</v>
      </c>
      <c r="C2" s="779"/>
      <c r="D2" s="780"/>
      <c r="E2" s="781"/>
      <c r="F2" s="782"/>
      <c r="G2" s="71"/>
      <c r="H2" s="71"/>
      <c r="I2" s="71"/>
      <c r="J2" s="71"/>
      <c r="K2" s="76"/>
    </row>
    <row r="3" spans="1:11" ht="25.5" customHeight="1">
      <c r="A3" s="423"/>
      <c r="B3" s="779" t="s">
        <v>256</v>
      </c>
      <c r="C3" s="779"/>
      <c r="D3" s="783"/>
      <c r="E3" s="784"/>
      <c r="F3" s="785"/>
      <c r="G3" s="72"/>
      <c r="H3" s="72"/>
      <c r="I3" s="72"/>
      <c r="J3" s="73"/>
      <c r="K3" s="75"/>
    </row>
    <row r="4" spans="1:11" ht="11.25">
      <c r="A4" s="423"/>
      <c r="B4" s="74"/>
      <c r="C4" s="443"/>
      <c r="D4" s="72"/>
      <c r="E4" s="72"/>
      <c r="F4" s="72"/>
      <c r="G4" s="72"/>
      <c r="H4" s="72"/>
      <c r="I4" s="72"/>
      <c r="J4" s="73"/>
      <c r="K4" s="75"/>
    </row>
    <row r="5" spans="1:11" ht="11.25">
      <c r="A5" s="423"/>
      <c r="B5" s="74"/>
      <c r="C5" s="443"/>
      <c r="D5" s="72"/>
      <c r="E5" s="72"/>
      <c r="F5" s="72"/>
      <c r="G5" s="72"/>
      <c r="H5" s="72"/>
      <c r="I5" s="72"/>
      <c r="J5" s="73"/>
      <c r="K5" s="75"/>
    </row>
    <row r="6" spans="1:11" ht="38.25" customHeight="1">
      <c r="A6" s="423"/>
      <c r="B6" s="786" t="s">
        <v>336</v>
      </c>
      <c r="C6" s="786"/>
      <c r="D6" s="786"/>
      <c r="E6" s="786"/>
      <c r="F6" s="786"/>
      <c r="G6" s="786"/>
      <c r="H6" s="786"/>
      <c r="I6" s="786"/>
      <c r="J6" s="786"/>
      <c r="K6" s="75"/>
    </row>
    <row r="7" spans="1:11" ht="11.25">
      <c r="A7" s="423"/>
      <c r="B7" s="74"/>
      <c r="C7" s="443"/>
      <c r="D7" s="72"/>
      <c r="E7" s="72"/>
      <c r="F7" s="72"/>
      <c r="G7" s="72"/>
      <c r="H7" s="72"/>
      <c r="I7" s="72"/>
      <c r="J7" s="73"/>
      <c r="K7" s="75"/>
    </row>
    <row r="8" spans="1:11" ht="13.5" thickBot="1">
      <c r="A8" s="423"/>
      <c r="B8" s="77" t="s">
        <v>206</v>
      </c>
      <c r="C8" s="433"/>
      <c r="D8" s="78"/>
      <c r="E8" s="78"/>
      <c r="F8" s="78"/>
      <c r="G8" s="78"/>
      <c r="H8" s="78"/>
      <c r="I8" s="78"/>
      <c r="J8" s="79"/>
      <c r="K8" s="80"/>
    </row>
    <row r="9" spans="1:11" s="35" customFormat="1" ht="11.25" customHeight="1">
      <c r="A9" s="444"/>
      <c r="B9" s="81"/>
      <c r="C9" s="445"/>
      <c r="D9" s="787" t="str">
        <f>IF('Page de garde'!$D$4="","Réalisations Exercice N-1","Réalisations Exercice "&amp;'Page de garde'!$D$4-1)</f>
        <v>Réalisations Exercice N-1</v>
      </c>
      <c r="E9" s="790" t="str">
        <f>IF('Page de garde'!$D$4="","Budget exercice N","Budget exercice "&amp;'Page de garde'!$D$4)</f>
        <v>Budget exercice N</v>
      </c>
      <c r="F9" s="790"/>
      <c r="G9" s="790"/>
      <c r="H9" s="795" t="str">
        <f>IF('Page de garde'!$D$4="","Réalisé  Exercice N","Réalisé Exercice "&amp;'Page de garde'!$D$4)</f>
        <v>Réalisé  Exercice N</v>
      </c>
      <c r="I9" s="795"/>
      <c r="J9" s="796"/>
      <c r="K9" s="82"/>
    </row>
    <row r="10" spans="1:11" s="35" customFormat="1" ht="11.25" customHeight="1">
      <c r="A10" s="444"/>
      <c r="B10" s="81"/>
      <c r="C10" s="83" t="s">
        <v>257</v>
      </c>
      <c r="D10" s="788"/>
      <c r="E10" s="791" t="s">
        <v>170</v>
      </c>
      <c r="F10" s="791" t="s">
        <v>171</v>
      </c>
      <c r="G10" s="791" t="s">
        <v>172</v>
      </c>
      <c r="H10" s="791" t="s">
        <v>173</v>
      </c>
      <c r="I10" s="791" t="s">
        <v>174</v>
      </c>
      <c r="J10" s="793" t="s">
        <v>175</v>
      </c>
      <c r="K10" s="82"/>
    </row>
    <row r="11" spans="1:11" s="36" customFormat="1" ht="34.5" customHeight="1" thickBot="1">
      <c r="A11" s="446"/>
      <c r="B11" s="81" t="s">
        <v>337</v>
      </c>
      <c r="C11" s="83"/>
      <c r="D11" s="789"/>
      <c r="E11" s="792"/>
      <c r="F11" s="792"/>
      <c r="G11" s="792"/>
      <c r="H11" s="792"/>
      <c r="I11" s="792"/>
      <c r="J11" s="794"/>
      <c r="K11" s="84"/>
    </row>
    <row r="12" spans="1:11" s="37" customFormat="1" ht="13.5" thickBot="1">
      <c r="A12" s="447"/>
      <c r="B12" s="85" t="s">
        <v>1</v>
      </c>
      <c r="C12" s="86"/>
      <c r="D12" s="87"/>
      <c r="E12" s="88" t="s">
        <v>176</v>
      </c>
      <c r="F12" s="87" t="s">
        <v>177</v>
      </c>
      <c r="G12" s="427" t="s">
        <v>178</v>
      </c>
      <c r="H12" s="427" t="s">
        <v>179</v>
      </c>
      <c r="I12" s="427" t="s">
        <v>180</v>
      </c>
      <c r="J12" s="428" t="s">
        <v>181</v>
      </c>
      <c r="K12" s="89"/>
    </row>
    <row r="13" spans="1:11" s="37" customFormat="1" ht="12.75">
      <c r="A13" s="447"/>
      <c r="B13" s="90">
        <v>60</v>
      </c>
      <c r="C13" s="91" t="s">
        <v>65</v>
      </c>
      <c r="D13" s="599"/>
      <c r="E13" s="599"/>
      <c r="F13" s="599"/>
      <c r="G13" s="208">
        <f>E13+F13</f>
        <v>0</v>
      </c>
      <c r="H13" s="599"/>
      <c r="I13" s="208">
        <f>H13-G13</f>
        <v>0</v>
      </c>
      <c r="J13" s="240">
        <f>IF(G13=0,0,I13/G13)</f>
        <v>0</v>
      </c>
      <c r="K13" s="92"/>
    </row>
    <row r="14" spans="1:11" s="37" customFormat="1" ht="12.75">
      <c r="A14" s="447"/>
      <c r="B14" s="90">
        <v>709</v>
      </c>
      <c r="C14" s="93" t="s">
        <v>3</v>
      </c>
      <c r="D14" s="601"/>
      <c r="E14" s="601"/>
      <c r="F14" s="601"/>
      <c r="G14" s="209">
        <f>E14+F14</f>
        <v>0</v>
      </c>
      <c r="H14" s="601"/>
      <c r="I14" s="209">
        <f>H14-G14</f>
        <v>0</v>
      </c>
      <c r="J14" s="241">
        <f>IF(G14=0,0,I14/G14)</f>
        <v>0</v>
      </c>
      <c r="K14" s="92"/>
    </row>
    <row r="15" spans="1:11" s="37" customFormat="1" ht="13.5" thickBot="1">
      <c r="A15" s="447"/>
      <c r="B15" s="90">
        <v>713</v>
      </c>
      <c r="C15" s="94" t="s">
        <v>4</v>
      </c>
      <c r="D15" s="602"/>
      <c r="E15" s="602"/>
      <c r="F15" s="602"/>
      <c r="G15" s="210">
        <f>E15+F15</f>
        <v>0</v>
      </c>
      <c r="H15" s="602"/>
      <c r="I15" s="210">
        <f>H15-G15</f>
        <v>0</v>
      </c>
      <c r="J15" s="242">
        <f>IF(G15=0,0,I15/G15)</f>
        <v>0</v>
      </c>
      <c r="K15" s="92"/>
    </row>
    <row r="16" spans="1:11" s="38" customFormat="1" ht="12.75">
      <c r="A16" s="447"/>
      <c r="B16" s="90"/>
      <c r="C16" s="95"/>
      <c r="D16" s="211"/>
      <c r="E16" s="211"/>
      <c r="F16" s="211"/>
      <c r="G16" s="211"/>
      <c r="H16" s="211"/>
      <c r="I16" s="211"/>
      <c r="J16" s="243"/>
      <c r="K16" s="92"/>
    </row>
    <row r="17" spans="1:11" s="39" customFormat="1" ht="13.5" thickBot="1">
      <c r="A17" s="448"/>
      <c r="B17" s="85" t="s">
        <v>5</v>
      </c>
      <c r="C17" s="95"/>
      <c r="D17" s="211"/>
      <c r="E17" s="211"/>
      <c r="F17" s="211"/>
      <c r="G17" s="211"/>
      <c r="H17" s="211"/>
      <c r="I17" s="211"/>
      <c r="J17" s="243"/>
      <c r="K17" s="92"/>
    </row>
    <row r="18" spans="1:11" s="40" customFormat="1" ht="12.75">
      <c r="A18" s="448"/>
      <c r="B18" s="90">
        <v>6111</v>
      </c>
      <c r="C18" s="91" t="s">
        <v>6</v>
      </c>
      <c r="D18" s="599"/>
      <c r="E18" s="599"/>
      <c r="F18" s="599"/>
      <c r="G18" s="208">
        <f>E18+F18</f>
        <v>0</v>
      </c>
      <c r="H18" s="599"/>
      <c r="I18" s="208">
        <f>H18-G18</f>
        <v>0</v>
      </c>
      <c r="J18" s="240">
        <f>IF(G18=0,0,I18/G18)</f>
        <v>0</v>
      </c>
      <c r="K18" s="92"/>
    </row>
    <row r="19" spans="1:11" s="38" customFormat="1" ht="13.5" thickBot="1">
      <c r="A19" s="447"/>
      <c r="B19" s="90">
        <v>6112</v>
      </c>
      <c r="C19" s="94" t="s">
        <v>7</v>
      </c>
      <c r="D19" s="602"/>
      <c r="E19" s="602"/>
      <c r="F19" s="602"/>
      <c r="G19" s="210">
        <f>E19+F19</f>
        <v>0</v>
      </c>
      <c r="H19" s="602"/>
      <c r="I19" s="210">
        <f>H19-G19</f>
        <v>0</v>
      </c>
      <c r="J19" s="242">
        <f>IF(G19=0,0,I19/G19)</f>
        <v>0</v>
      </c>
      <c r="K19" s="92"/>
    </row>
    <row r="20" spans="1:11" s="41" customFormat="1" ht="12.75">
      <c r="A20" s="449"/>
      <c r="B20" s="98" t="s">
        <v>2</v>
      </c>
      <c r="C20" s="95" t="s">
        <v>2</v>
      </c>
      <c r="D20" s="211"/>
      <c r="E20" s="211"/>
      <c r="F20" s="211"/>
      <c r="G20" s="211"/>
      <c r="H20" s="211"/>
      <c r="I20" s="211"/>
      <c r="J20" s="243"/>
      <c r="K20" s="92"/>
    </row>
    <row r="21" spans="1:11" s="42" customFormat="1" ht="13.5" thickBot="1">
      <c r="A21" s="449"/>
      <c r="B21" s="99" t="s">
        <v>101</v>
      </c>
      <c r="C21" s="100"/>
      <c r="D21" s="212"/>
      <c r="E21" s="212"/>
      <c r="F21" s="212"/>
      <c r="G21" s="212"/>
      <c r="H21" s="212"/>
      <c r="I21" s="212"/>
      <c r="J21" s="248"/>
      <c r="K21" s="102"/>
    </row>
    <row r="22" spans="1:11" s="42" customFormat="1" ht="12.75">
      <c r="A22" s="449"/>
      <c r="B22" s="131">
        <v>624</v>
      </c>
      <c r="C22" s="103" t="s">
        <v>102</v>
      </c>
      <c r="D22" s="599"/>
      <c r="E22" s="599"/>
      <c r="F22" s="599"/>
      <c r="G22" s="208">
        <f aca="true" t="shared" si="0" ref="G22:G31">E22+F22</f>
        <v>0</v>
      </c>
      <c r="H22" s="599"/>
      <c r="I22" s="208">
        <f aca="true" t="shared" si="1" ref="I22:I31">H22-G22</f>
        <v>0</v>
      </c>
      <c r="J22" s="240">
        <f aca="true" t="shared" si="2" ref="J22:J31">IF(G22=0,0,I22/G22)</f>
        <v>0</v>
      </c>
      <c r="K22" s="104"/>
    </row>
    <row r="23" spans="1:11" s="42" customFormat="1" ht="12.75">
      <c r="A23" s="449"/>
      <c r="B23" s="131">
        <v>6245</v>
      </c>
      <c r="C23" s="106" t="s">
        <v>103</v>
      </c>
      <c r="D23" s="600"/>
      <c r="E23" s="600"/>
      <c r="F23" s="600"/>
      <c r="G23" s="213">
        <f t="shared" si="0"/>
        <v>0</v>
      </c>
      <c r="H23" s="600"/>
      <c r="I23" s="213">
        <f t="shared" si="1"/>
        <v>0</v>
      </c>
      <c r="J23" s="257">
        <f t="shared" si="2"/>
        <v>0</v>
      </c>
      <c r="K23" s="104"/>
    </row>
    <row r="24" spans="1:11" s="42" customFormat="1" ht="12.75">
      <c r="A24" s="449"/>
      <c r="B24" s="131">
        <v>625</v>
      </c>
      <c r="C24" s="105" t="s">
        <v>104</v>
      </c>
      <c r="D24" s="601"/>
      <c r="E24" s="601"/>
      <c r="F24" s="601"/>
      <c r="G24" s="209">
        <f t="shared" si="0"/>
        <v>0</v>
      </c>
      <c r="H24" s="601"/>
      <c r="I24" s="209">
        <f t="shared" si="1"/>
        <v>0</v>
      </c>
      <c r="J24" s="241">
        <f t="shared" si="2"/>
        <v>0</v>
      </c>
      <c r="K24" s="104"/>
    </row>
    <row r="25" spans="1:11" s="42" customFormat="1" ht="12.75">
      <c r="A25" s="449"/>
      <c r="B25" s="131">
        <v>626</v>
      </c>
      <c r="C25" s="105" t="s">
        <v>105</v>
      </c>
      <c r="D25" s="601"/>
      <c r="E25" s="601"/>
      <c r="F25" s="601"/>
      <c r="G25" s="209">
        <f t="shared" si="0"/>
        <v>0</v>
      </c>
      <c r="H25" s="601"/>
      <c r="I25" s="209">
        <f t="shared" si="1"/>
        <v>0</v>
      </c>
      <c r="J25" s="241">
        <f t="shared" si="2"/>
        <v>0</v>
      </c>
      <c r="K25" s="104"/>
    </row>
    <row r="26" spans="1:11" s="42" customFormat="1" ht="12.75">
      <c r="A26" s="449"/>
      <c r="B26" s="131">
        <v>628</v>
      </c>
      <c r="C26" s="105" t="s">
        <v>106</v>
      </c>
      <c r="D26" s="601"/>
      <c r="E26" s="601"/>
      <c r="F26" s="601"/>
      <c r="G26" s="209">
        <f t="shared" si="0"/>
        <v>0</v>
      </c>
      <c r="H26" s="601"/>
      <c r="I26" s="209">
        <f t="shared" si="1"/>
        <v>0</v>
      </c>
      <c r="J26" s="241">
        <f t="shared" si="2"/>
        <v>0</v>
      </c>
      <c r="K26" s="104"/>
    </row>
    <row r="27" spans="1:11" s="42" customFormat="1" ht="12.75">
      <c r="A27" s="449"/>
      <c r="B27" s="131">
        <v>6281</v>
      </c>
      <c r="C27" s="106" t="s">
        <v>107</v>
      </c>
      <c r="D27" s="600"/>
      <c r="E27" s="600"/>
      <c r="F27" s="600"/>
      <c r="G27" s="213">
        <f t="shared" si="0"/>
        <v>0</v>
      </c>
      <c r="H27" s="600"/>
      <c r="I27" s="213">
        <f t="shared" si="1"/>
        <v>0</v>
      </c>
      <c r="J27" s="257">
        <f t="shared" si="2"/>
        <v>0</v>
      </c>
      <c r="K27" s="104"/>
    </row>
    <row r="28" spans="1:11" s="42" customFormat="1" ht="12.75">
      <c r="A28" s="449"/>
      <c r="B28" s="131">
        <v>6282</v>
      </c>
      <c r="C28" s="106" t="s">
        <v>108</v>
      </c>
      <c r="D28" s="600"/>
      <c r="E28" s="600"/>
      <c r="F28" s="600"/>
      <c r="G28" s="213">
        <f t="shared" si="0"/>
        <v>0</v>
      </c>
      <c r="H28" s="600"/>
      <c r="I28" s="213">
        <f t="shared" si="1"/>
        <v>0</v>
      </c>
      <c r="J28" s="257">
        <f t="shared" si="2"/>
        <v>0</v>
      </c>
      <c r="K28" s="104"/>
    </row>
    <row r="29" spans="1:11" s="42" customFormat="1" ht="12.75">
      <c r="A29" s="449"/>
      <c r="B29" s="131">
        <v>6283</v>
      </c>
      <c r="C29" s="106" t="s">
        <v>109</v>
      </c>
      <c r="D29" s="600"/>
      <c r="E29" s="600"/>
      <c r="F29" s="600"/>
      <c r="G29" s="213">
        <f t="shared" si="0"/>
        <v>0</v>
      </c>
      <c r="H29" s="600"/>
      <c r="I29" s="213">
        <f t="shared" si="1"/>
        <v>0</v>
      </c>
      <c r="J29" s="257">
        <f t="shared" si="2"/>
        <v>0</v>
      </c>
      <c r="K29" s="104"/>
    </row>
    <row r="30" spans="1:11" s="42" customFormat="1" ht="12.75">
      <c r="A30" s="449"/>
      <c r="B30" s="131">
        <v>6284</v>
      </c>
      <c r="C30" s="107" t="s">
        <v>110</v>
      </c>
      <c r="D30" s="600"/>
      <c r="E30" s="600"/>
      <c r="F30" s="600"/>
      <c r="G30" s="213">
        <f t="shared" si="0"/>
        <v>0</v>
      </c>
      <c r="H30" s="600"/>
      <c r="I30" s="213">
        <f t="shared" si="1"/>
        <v>0</v>
      </c>
      <c r="J30" s="257">
        <f t="shared" si="2"/>
        <v>0</v>
      </c>
      <c r="K30" s="104"/>
    </row>
    <row r="31" spans="1:11" s="31" customFormat="1" ht="13.5" thickBot="1">
      <c r="A31" s="442"/>
      <c r="B31" s="131">
        <v>6286</v>
      </c>
      <c r="C31" s="108" t="s">
        <v>112</v>
      </c>
      <c r="D31" s="610"/>
      <c r="E31" s="610"/>
      <c r="F31" s="610"/>
      <c r="G31" s="214">
        <f t="shared" si="0"/>
        <v>0</v>
      </c>
      <c r="H31" s="610"/>
      <c r="I31" s="214">
        <f t="shared" si="1"/>
        <v>0</v>
      </c>
      <c r="J31" s="251">
        <f t="shared" si="2"/>
        <v>0</v>
      </c>
      <c r="K31" s="104"/>
    </row>
    <row r="32" spans="1:11" s="42" customFormat="1" ht="13.5" thickBot="1">
      <c r="A32" s="449"/>
      <c r="B32" s="109"/>
      <c r="C32" s="110"/>
      <c r="D32" s="215"/>
      <c r="E32" s="215"/>
      <c r="F32" s="215"/>
      <c r="G32" s="215"/>
      <c r="H32" s="215"/>
      <c r="I32" s="215"/>
      <c r="J32" s="258"/>
      <c r="K32" s="113"/>
    </row>
    <row r="33" spans="1:11" s="42" customFormat="1" ht="14.25" thickBot="1" thickTop="1">
      <c r="A33" s="449"/>
      <c r="B33" s="450"/>
      <c r="C33" s="114" t="s">
        <v>8</v>
      </c>
      <c r="D33" s="216">
        <f>SUM(D13:D15)+SUM(D18:D19)+D22+SUM(D24:D26)</f>
        <v>0</v>
      </c>
      <c r="E33" s="216">
        <f>SUM(E13:E15)+SUM(E18:E19)+E22+SUM(E24:E26)</f>
        <v>0</v>
      </c>
      <c r="F33" s="216">
        <f>SUM(F13:F15)+SUM(F18:F19)+F22+SUM(F24:F26)</f>
        <v>0</v>
      </c>
      <c r="G33" s="216">
        <f>E33+F33</f>
        <v>0</v>
      </c>
      <c r="H33" s="216">
        <f>SUM(H13:H15)+SUM(H18:H19)+H22+SUM(H24:H26)</f>
        <v>0</v>
      </c>
      <c r="I33" s="216">
        <f>H33-G33</f>
        <v>0</v>
      </c>
      <c r="J33" s="244">
        <f>IF(G33=0,0,I33/G33)</f>
        <v>0</v>
      </c>
      <c r="K33" s="115"/>
    </row>
    <row r="34" spans="1:11" s="55" customFormat="1" ht="14.25" thickBot="1" thickTop="1">
      <c r="A34" s="451"/>
      <c r="B34" s="450"/>
      <c r="C34" s="116"/>
      <c r="D34" s="111"/>
      <c r="E34" s="111"/>
      <c r="F34" s="111"/>
      <c r="G34" s="111"/>
      <c r="H34" s="111"/>
      <c r="I34" s="111"/>
      <c r="J34" s="112"/>
      <c r="K34" s="117"/>
    </row>
    <row r="35" spans="1:11" s="43" customFormat="1" ht="12.75" customHeight="1">
      <c r="A35" s="451"/>
      <c r="B35" s="118"/>
      <c r="C35" s="419" t="s">
        <v>323</v>
      </c>
      <c r="D35" s="787" t="str">
        <f>IF('Page de garde'!$D$4="","Réalisations Exercice N-1","Réalisations Exercice "&amp;'Page de garde'!$D$4-1)</f>
        <v>Réalisations Exercice N-1</v>
      </c>
      <c r="E35" s="790" t="str">
        <f>IF('Page de garde'!$D$4="","Budget exercice N","Budget exercice "&amp;'Page de garde'!$D$4)</f>
        <v>Budget exercice N</v>
      </c>
      <c r="F35" s="790"/>
      <c r="G35" s="790"/>
      <c r="H35" s="795" t="str">
        <f>IF('Page de garde'!$D$4="","Réalisé  Exercice N","Réalisé Exercice "&amp;'Page de garde'!$D$4)</f>
        <v>Réalisé  Exercice N</v>
      </c>
      <c r="I35" s="795"/>
      <c r="J35" s="796"/>
      <c r="K35" s="117"/>
    </row>
    <row r="36" spans="1:11" s="31" customFormat="1" ht="12.75">
      <c r="A36" s="442"/>
      <c r="B36" s="119"/>
      <c r="C36" s="120"/>
      <c r="D36" s="788"/>
      <c r="E36" s="791" t="s">
        <v>170</v>
      </c>
      <c r="F36" s="791" t="s">
        <v>171</v>
      </c>
      <c r="G36" s="791" t="s">
        <v>172</v>
      </c>
      <c r="H36" s="791" t="s">
        <v>173</v>
      </c>
      <c r="I36" s="791" t="s">
        <v>174</v>
      </c>
      <c r="J36" s="793" t="s">
        <v>175</v>
      </c>
      <c r="K36" s="121"/>
    </row>
    <row r="37" spans="1:11" s="31" customFormat="1" ht="35.25" customHeight="1" thickBot="1">
      <c r="A37" s="442"/>
      <c r="B37" s="119"/>
      <c r="C37" s="120"/>
      <c r="D37" s="789"/>
      <c r="E37" s="792"/>
      <c r="F37" s="792"/>
      <c r="G37" s="792"/>
      <c r="H37" s="792"/>
      <c r="I37" s="792"/>
      <c r="J37" s="794"/>
      <c r="K37" s="121"/>
    </row>
    <row r="38" spans="1:11" s="31" customFormat="1" ht="13.5" thickBot="1">
      <c r="A38" s="442"/>
      <c r="B38" s="122"/>
      <c r="C38" s="123"/>
      <c r="D38" s="87"/>
      <c r="E38" s="88" t="s">
        <v>176</v>
      </c>
      <c r="F38" s="87" t="s">
        <v>177</v>
      </c>
      <c r="G38" s="427" t="s">
        <v>178</v>
      </c>
      <c r="H38" s="427" t="s">
        <v>179</v>
      </c>
      <c r="I38" s="427" t="s">
        <v>180</v>
      </c>
      <c r="J38" s="428" t="s">
        <v>181</v>
      </c>
      <c r="K38" s="121"/>
    </row>
    <row r="39" spans="1:11" s="31" customFormat="1" ht="12.75">
      <c r="A39" s="442"/>
      <c r="B39" s="122">
        <v>621</v>
      </c>
      <c r="C39" s="124" t="s">
        <v>9</v>
      </c>
      <c r="D39" s="611"/>
      <c r="E39" s="611"/>
      <c r="F39" s="611"/>
      <c r="G39" s="217">
        <f aca="true" t="shared" si="3" ref="G39:G47">E39+F39</f>
        <v>0</v>
      </c>
      <c r="H39" s="611"/>
      <c r="I39" s="217">
        <f aca="true" t="shared" si="4" ref="I39:I47">H39-G39</f>
        <v>0</v>
      </c>
      <c r="J39" s="254">
        <f aca="true" t="shared" si="5" ref="J39:J47">IF(G39=0,0,I39/G39)</f>
        <v>0</v>
      </c>
      <c r="K39" s="125"/>
    </row>
    <row r="40" spans="1:11" s="31" customFormat="1" ht="12.75">
      <c r="A40" s="442"/>
      <c r="B40" s="122">
        <v>622</v>
      </c>
      <c r="C40" s="126" t="s">
        <v>10</v>
      </c>
      <c r="D40" s="605"/>
      <c r="E40" s="605"/>
      <c r="F40" s="605"/>
      <c r="G40" s="218">
        <f t="shared" si="3"/>
        <v>0</v>
      </c>
      <c r="H40" s="605"/>
      <c r="I40" s="218">
        <f t="shared" si="4"/>
        <v>0</v>
      </c>
      <c r="J40" s="255">
        <f t="shared" si="5"/>
        <v>0</v>
      </c>
      <c r="K40" s="125"/>
    </row>
    <row r="41" spans="1:11" s="31" customFormat="1" ht="25.5">
      <c r="A41" s="442"/>
      <c r="B41" s="122">
        <v>631</v>
      </c>
      <c r="C41" s="126" t="s">
        <v>11</v>
      </c>
      <c r="D41" s="605"/>
      <c r="E41" s="605"/>
      <c r="F41" s="605"/>
      <c r="G41" s="218">
        <f t="shared" si="3"/>
        <v>0</v>
      </c>
      <c r="H41" s="605"/>
      <c r="I41" s="218">
        <f t="shared" si="4"/>
        <v>0</v>
      </c>
      <c r="J41" s="255">
        <f t="shared" si="5"/>
        <v>0</v>
      </c>
      <c r="K41" s="125"/>
    </row>
    <row r="42" spans="1:11" s="31" customFormat="1" ht="25.5">
      <c r="A42" s="442"/>
      <c r="B42" s="122">
        <v>633</v>
      </c>
      <c r="C42" s="126" t="s">
        <v>12</v>
      </c>
      <c r="D42" s="605"/>
      <c r="E42" s="605"/>
      <c r="F42" s="605"/>
      <c r="G42" s="218">
        <f t="shared" si="3"/>
        <v>0</v>
      </c>
      <c r="H42" s="605"/>
      <c r="I42" s="218">
        <f t="shared" si="4"/>
        <v>0</v>
      </c>
      <c r="J42" s="255">
        <f t="shared" si="5"/>
        <v>0</v>
      </c>
      <c r="K42" s="125"/>
    </row>
    <row r="43" spans="1:11" s="31" customFormat="1" ht="12.75">
      <c r="A43" s="442"/>
      <c r="B43" s="122">
        <v>641</v>
      </c>
      <c r="C43" s="126" t="s">
        <v>13</v>
      </c>
      <c r="D43" s="605"/>
      <c r="E43" s="605"/>
      <c r="F43" s="605"/>
      <c r="G43" s="218">
        <f t="shared" si="3"/>
        <v>0</v>
      </c>
      <c r="H43" s="605"/>
      <c r="I43" s="218">
        <f t="shared" si="4"/>
        <v>0</v>
      </c>
      <c r="J43" s="255">
        <f t="shared" si="5"/>
        <v>0</v>
      </c>
      <c r="K43" s="125"/>
    </row>
    <row r="44" spans="1:11" s="44" customFormat="1" ht="12.75">
      <c r="A44" s="452"/>
      <c r="B44" s="122">
        <v>642</v>
      </c>
      <c r="C44" s="126" t="s">
        <v>14</v>
      </c>
      <c r="D44" s="605"/>
      <c r="E44" s="605"/>
      <c r="F44" s="605"/>
      <c r="G44" s="218">
        <f t="shared" si="3"/>
        <v>0</v>
      </c>
      <c r="H44" s="605"/>
      <c r="I44" s="218">
        <f t="shared" si="4"/>
        <v>0</v>
      </c>
      <c r="J44" s="255">
        <f t="shared" si="5"/>
        <v>0</v>
      </c>
      <c r="K44" s="125"/>
    </row>
    <row r="45" spans="1:11" s="31" customFormat="1" ht="12.75">
      <c r="A45" s="442"/>
      <c r="B45" s="453">
        <v>645</v>
      </c>
      <c r="C45" s="126" t="s">
        <v>15</v>
      </c>
      <c r="D45" s="601"/>
      <c r="E45" s="601"/>
      <c r="F45" s="601"/>
      <c r="G45" s="209">
        <f t="shared" si="3"/>
        <v>0</v>
      </c>
      <c r="H45" s="601"/>
      <c r="I45" s="209">
        <f t="shared" si="4"/>
        <v>0</v>
      </c>
      <c r="J45" s="241">
        <f t="shared" si="5"/>
        <v>0</v>
      </c>
      <c r="K45" s="127"/>
    </row>
    <row r="46" spans="1:11" s="31" customFormat="1" ht="12.75">
      <c r="A46" s="442"/>
      <c r="B46" s="122">
        <v>647</v>
      </c>
      <c r="C46" s="126" t="s">
        <v>16</v>
      </c>
      <c r="D46" s="605"/>
      <c r="E46" s="605"/>
      <c r="F46" s="605"/>
      <c r="G46" s="218">
        <f t="shared" si="3"/>
        <v>0</v>
      </c>
      <c r="H46" s="605"/>
      <c r="I46" s="218">
        <f t="shared" si="4"/>
        <v>0</v>
      </c>
      <c r="J46" s="255">
        <f t="shared" si="5"/>
        <v>0</v>
      </c>
      <c r="K46" s="125"/>
    </row>
    <row r="47" spans="1:11" s="45" customFormat="1" ht="13.5" thickBot="1">
      <c r="A47" s="442"/>
      <c r="B47" s="122">
        <v>648</v>
      </c>
      <c r="C47" s="128" t="s">
        <v>17</v>
      </c>
      <c r="D47" s="612"/>
      <c r="E47" s="612"/>
      <c r="F47" s="612"/>
      <c r="G47" s="219">
        <f t="shared" si="3"/>
        <v>0</v>
      </c>
      <c r="H47" s="612"/>
      <c r="I47" s="219">
        <f t="shared" si="4"/>
        <v>0</v>
      </c>
      <c r="J47" s="256">
        <f t="shared" si="5"/>
        <v>0</v>
      </c>
      <c r="K47" s="125"/>
    </row>
    <row r="48" spans="1:11" s="31" customFormat="1" ht="13.5" thickBot="1">
      <c r="A48" s="442"/>
      <c r="B48" s="109"/>
      <c r="C48" s="129"/>
      <c r="D48" s="220"/>
      <c r="E48" s="220"/>
      <c r="F48" s="220"/>
      <c r="G48" s="220"/>
      <c r="H48" s="220"/>
      <c r="I48" s="220"/>
      <c r="J48" s="253"/>
      <c r="K48" s="125"/>
    </row>
    <row r="49" spans="1:11" s="45" customFormat="1" ht="14.25" thickBot="1" thickTop="1">
      <c r="A49" s="442"/>
      <c r="B49" s="109"/>
      <c r="C49" s="114" t="s">
        <v>18</v>
      </c>
      <c r="D49" s="216">
        <f>SUM(D39:D47)</f>
        <v>0</v>
      </c>
      <c r="E49" s="216">
        <f>SUM(E39:E47)</f>
        <v>0</v>
      </c>
      <c r="F49" s="216">
        <f>SUM(F39:F47)</f>
        <v>0</v>
      </c>
      <c r="G49" s="216">
        <f>E49+F49</f>
        <v>0</v>
      </c>
      <c r="H49" s="216">
        <f>SUM(H39:H47)</f>
        <v>0</v>
      </c>
      <c r="I49" s="216">
        <f>H49-G49</f>
        <v>0</v>
      </c>
      <c r="J49" s="244">
        <f>IF(G49=0,0,I49/G49)</f>
        <v>0</v>
      </c>
      <c r="K49" s="115"/>
    </row>
    <row r="50" spans="1:11" ht="6.75" customHeight="1" thickBot="1" thickTop="1">
      <c r="A50" s="423"/>
      <c r="B50" s="109"/>
      <c r="C50" s="130"/>
      <c r="D50" s="111"/>
      <c r="E50" s="111"/>
      <c r="F50" s="111"/>
      <c r="G50" s="111"/>
      <c r="H50" s="111"/>
      <c r="I50" s="111"/>
      <c r="J50" s="112"/>
      <c r="K50" s="80"/>
    </row>
    <row r="51" spans="1:11" ht="12.75" customHeight="1">
      <c r="A51" s="423"/>
      <c r="B51" s="81" t="s">
        <v>273</v>
      </c>
      <c r="C51" s="419" t="s">
        <v>324</v>
      </c>
      <c r="D51" s="787" t="str">
        <f>IF('Page de garde'!$D$4="","Réalisations Exercice N-1","Réalisations Exercice "&amp;'Page de garde'!$D$4-1)</f>
        <v>Réalisations Exercice N-1</v>
      </c>
      <c r="E51" s="790" t="str">
        <f>IF('Page de garde'!$D$4="","Budget exercice N","Budget exercice "&amp;'Page de garde'!$D$4)</f>
        <v>Budget exercice N</v>
      </c>
      <c r="F51" s="790"/>
      <c r="G51" s="790"/>
      <c r="H51" s="795" t="str">
        <f>IF('Page de garde'!$D$4="","Réalisé  Exercice N","Réalisé Exercice "&amp;'Page de garde'!$D$4)</f>
        <v>Réalisé  Exercice N</v>
      </c>
      <c r="I51" s="795"/>
      <c r="J51" s="796"/>
      <c r="K51" s="80"/>
    </row>
    <row r="52" spans="1:11" ht="12.75">
      <c r="A52" s="423"/>
      <c r="B52" s="81"/>
      <c r="C52" s="434"/>
      <c r="D52" s="788"/>
      <c r="E52" s="791" t="s">
        <v>170</v>
      </c>
      <c r="F52" s="791" t="s">
        <v>171</v>
      </c>
      <c r="G52" s="791" t="s">
        <v>172</v>
      </c>
      <c r="H52" s="791" t="s">
        <v>173</v>
      </c>
      <c r="I52" s="791" t="s">
        <v>174</v>
      </c>
      <c r="J52" s="793" t="s">
        <v>175</v>
      </c>
      <c r="K52" s="80"/>
    </row>
    <row r="53" spans="1:11" ht="33" customHeight="1" thickBot="1">
      <c r="A53" s="423"/>
      <c r="B53" s="81"/>
      <c r="C53" s="434"/>
      <c r="D53" s="789"/>
      <c r="E53" s="792"/>
      <c r="F53" s="792"/>
      <c r="G53" s="792"/>
      <c r="H53" s="792"/>
      <c r="I53" s="792"/>
      <c r="J53" s="794"/>
      <c r="K53" s="80"/>
    </row>
    <row r="54" spans="1:11" s="37" customFormat="1" ht="13.5" thickBot="1">
      <c r="A54" s="447"/>
      <c r="B54" s="435"/>
      <c r="C54" s="434"/>
      <c r="D54" s="87"/>
      <c r="E54" s="88" t="s">
        <v>176</v>
      </c>
      <c r="F54" s="87" t="s">
        <v>177</v>
      </c>
      <c r="G54" s="427" t="s">
        <v>178</v>
      </c>
      <c r="H54" s="427" t="s">
        <v>179</v>
      </c>
      <c r="I54" s="427" t="s">
        <v>180</v>
      </c>
      <c r="J54" s="428" t="s">
        <v>181</v>
      </c>
      <c r="K54" s="89"/>
    </row>
    <row r="55" spans="1:11" s="37" customFormat="1" ht="12.75">
      <c r="A55" s="447"/>
      <c r="B55" s="90">
        <v>612</v>
      </c>
      <c r="C55" s="91" t="s">
        <v>19</v>
      </c>
      <c r="D55" s="599"/>
      <c r="E55" s="599"/>
      <c r="F55" s="599"/>
      <c r="G55" s="208">
        <f aca="true" t="shared" si="6" ref="G55:G65">E55+F55</f>
        <v>0</v>
      </c>
      <c r="H55" s="599"/>
      <c r="I55" s="208">
        <f aca="true" t="shared" si="7" ref="I55:I65">H55-G55</f>
        <v>0</v>
      </c>
      <c r="J55" s="240">
        <f aca="true" t="shared" si="8" ref="J55:J65">IF(G55=0,0,I55/G55)</f>
        <v>0</v>
      </c>
      <c r="K55" s="92"/>
    </row>
    <row r="56" spans="1:11" s="37" customFormat="1" ht="12.75">
      <c r="A56" s="447"/>
      <c r="B56" s="90">
        <v>613</v>
      </c>
      <c r="C56" s="93" t="s">
        <v>66</v>
      </c>
      <c r="D56" s="601"/>
      <c r="E56" s="601"/>
      <c r="F56" s="601"/>
      <c r="G56" s="209">
        <f t="shared" si="6"/>
        <v>0</v>
      </c>
      <c r="H56" s="601"/>
      <c r="I56" s="209">
        <f t="shared" si="7"/>
        <v>0</v>
      </c>
      <c r="J56" s="241">
        <f t="shared" si="8"/>
        <v>0</v>
      </c>
      <c r="K56" s="92"/>
    </row>
    <row r="57" spans="1:11" s="37" customFormat="1" ht="12.75">
      <c r="A57" s="447"/>
      <c r="B57" s="90">
        <v>614</v>
      </c>
      <c r="C57" s="93" t="s">
        <v>20</v>
      </c>
      <c r="D57" s="601"/>
      <c r="E57" s="601"/>
      <c r="F57" s="601"/>
      <c r="G57" s="209">
        <f t="shared" si="6"/>
        <v>0</v>
      </c>
      <c r="H57" s="601"/>
      <c r="I57" s="209">
        <f t="shared" si="7"/>
        <v>0</v>
      </c>
      <c r="J57" s="241">
        <f t="shared" si="8"/>
        <v>0</v>
      </c>
      <c r="K57" s="92"/>
    </row>
    <row r="58" spans="1:11" s="37" customFormat="1" ht="12.75">
      <c r="A58" s="447"/>
      <c r="B58" s="90">
        <v>615</v>
      </c>
      <c r="C58" s="93" t="s">
        <v>67</v>
      </c>
      <c r="D58" s="601"/>
      <c r="E58" s="601"/>
      <c r="F58" s="601"/>
      <c r="G58" s="209">
        <f t="shared" si="6"/>
        <v>0</v>
      </c>
      <c r="H58" s="601"/>
      <c r="I58" s="209">
        <f t="shared" si="7"/>
        <v>0</v>
      </c>
      <c r="J58" s="241">
        <f t="shared" si="8"/>
        <v>0</v>
      </c>
      <c r="K58" s="92"/>
    </row>
    <row r="59" spans="1:11" s="37" customFormat="1" ht="12.75">
      <c r="A59" s="447"/>
      <c r="B59" s="90">
        <v>616</v>
      </c>
      <c r="C59" s="93" t="s">
        <v>21</v>
      </c>
      <c r="D59" s="601"/>
      <c r="E59" s="601"/>
      <c r="F59" s="601"/>
      <c r="G59" s="209">
        <f t="shared" si="6"/>
        <v>0</v>
      </c>
      <c r="H59" s="601"/>
      <c r="I59" s="209">
        <f t="shared" si="7"/>
        <v>0</v>
      </c>
      <c r="J59" s="241">
        <f t="shared" si="8"/>
        <v>0</v>
      </c>
      <c r="K59" s="92"/>
    </row>
    <row r="60" spans="1:11" s="37" customFormat="1" ht="12.75">
      <c r="A60" s="447"/>
      <c r="B60" s="90">
        <v>617</v>
      </c>
      <c r="C60" s="93" t="s">
        <v>22</v>
      </c>
      <c r="D60" s="601"/>
      <c r="E60" s="601"/>
      <c r="F60" s="601"/>
      <c r="G60" s="209">
        <f t="shared" si="6"/>
        <v>0</v>
      </c>
      <c r="H60" s="601"/>
      <c r="I60" s="209">
        <f t="shared" si="7"/>
        <v>0</v>
      </c>
      <c r="J60" s="241">
        <f t="shared" si="8"/>
        <v>0</v>
      </c>
      <c r="K60" s="92"/>
    </row>
    <row r="61" spans="1:11" s="42" customFormat="1" ht="12.75">
      <c r="A61" s="449"/>
      <c r="B61" s="90">
        <v>618</v>
      </c>
      <c r="C61" s="93" t="s">
        <v>23</v>
      </c>
      <c r="D61" s="601"/>
      <c r="E61" s="601"/>
      <c r="F61" s="601"/>
      <c r="G61" s="209">
        <f t="shared" si="6"/>
        <v>0</v>
      </c>
      <c r="H61" s="601"/>
      <c r="I61" s="209">
        <f t="shared" si="7"/>
        <v>0</v>
      </c>
      <c r="J61" s="241">
        <f t="shared" si="8"/>
        <v>0</v>
      </c>
      <c r="K61" s="92"/>
    </row>
    <row r="62" spans="1:11" s="42" customFormat="1" ht="12.75">
      <c r="A62" s="449"/>
      <c r="B62" s="131">
        <v>623</v>
      </c>
      <c r="C62" s="105" t="s">
        <v>24</v>
      </c>
      <c r="D62" s="601"/>
      <c r="E62" s="601"/>
      <c r="F62" s="601"/>
      <c r="G62" s="209">
        <f t="shared" si="6"/>
        <v>0</v>
      </c>
      <c r="H62" s="601"/>
      <c r="I62" s="209">
        <f t="shared" si="7"/>
        <v>0</v>
      </c>
      <c r="J62" s="241">
        <f t="shared" si="8"/>
        <v>0</v>
      </c>
      <c r="K62" s="104"/>
    </row>
    <row r="63" spans="1:11" s="37" customFormat="1" ht="12.75">
      <c r="A63" s="447"/>
      <c r="B63" s="131">
        <v>627</v>
      </c>
      <c r="C63" s="105" t="s">
        <v>25</v>
      </c>
      <c r="D63" s="601"/>
      <c r="E63" s="601"/>
      <c r="F63" s="601"/>
      <c r="G63" s="209">
        <f t="shared" si="6"/>
        <v>0</v>
      </c>
      <c r="H63" s="601"/>
      <c r="I63" s="209">
        <f t="shared" si="7"/>
        <v>0</v>
      </c>
      <c r="J63" s="241">
        <f t="shared" si="8"/>
        <v>0</v>
      </c>
      <c r="K63" s="104"/>
    </row>
    <row r="64" spans="1:11" s="37" customFormat="1" ht="25.5">
      <c r="A64" s="447"/>
      <c r="B64" s="132">
        <v>635</v>
      </c>
      <c r="C64" s="133" t="s">
        <v>405</v>
      </c>
      <c r="D64" s="601"/>
      <c r="E64" s="601"/>
      <c r="F64" s="601"/>
      <c r="G64" s="209">
        <f t="shared" si="6"/>
        <v>0</v>
      </c>
      <c r="H64" s="601"/>
      <c r="I64" s="209">
        <f t="shared" si="7"/>
        <v>0</v>
      </c>
      <c r="J64" s="241">
        <f t="shared" si="8"/>
        <v>0</v>
      </c>
      <c r="K64" s="92"/>
    </row>
    <row r="65" spans="1:11" s="37" customFormat="1" ht="13.5" thickBot="1">
      <c r="A65" s="447"/>
      <c r="B65" s="134">
        <v>637</v>
      </c>
      <c r="C65" s="135" t="s">
        <v>406</v>
      </c>
      <c r="D65" s="602"/>
      <c r="E65" s="602"/>
      <c r="F65" s="602"/>
      <c r="G65" s="210">
        <f t="shared" si="6"/>
        <v>0</v>
      </c>
      <c r="H65" s="602"/>
      <c r="I65" s="210">
        <f t="shared" si="7"/>
        <v>0</v>
      </c>
      <c r="J65" s="242">
        <f t="shared" si="8"/>
        <v>0</v>
      </c>
      <c r="K65" s="92"/>
    </row>
    <row r="66" spans="1:11" s="37" customFormat="1" ht="5.25" customHeight="1">
      <c r="A66" s="447"/>
      <c r="B66" s="134"/>
      <c r="C66" s="136"/>
      <c r="D66" s="96"/>
      <c r="E66" s="96"/>
      <c r="F66" s="96"/>
      <c r="G66" s="96"/>
      <c r="H66" s="96"/>
      <c r="I66" s="96"/>
      <c r="J66" s="243"/>
      <c r="K66" s="92"/>
    </row>
    <row r="67" spans="1:11" s="37" customFormat="1" ht="13.5" thickBot="1">
      <c r="A67" s="447"/>
      <c r="B67" s="137" t="s">
        <v>26</v>
      </c>
      <c r="C67" s="136"/>
      <c r="D67" s="96"/>
      <c r="E67" s="96"/>
      <c r="F67" s="96"/>
      <c r="G67" s="96"/>
      <c r="H67" s="96"/>
      <c r="I67" s="96"/>
      <c r="J67" s="243"/>
      <c r="K67" s="138"/>
    </row>
    <row r="68" spans="1:11" s="37" customFormat="1" ht="25.5">
      <c r="A68" s="447"/>
      <c r="B68" s="454">
        <v>651</v>
      </c>
      <c r="C68" s="103" t="s">
        <v>111</v>
      </c>
      <c r="D68" s="599"/>
      <c r="E68" s="599"/>
      <c r="F68" s="599"/>
      <c r="G68" s="208">
        <f>E68+F68</f>
        <v>0</v>
      </c>
      <c r="H68" s="599"/>
      <c r="I68" s="208">
        <f>H68-G68</f>
        <v>0</v>
      </c>
      <c r="J68" s="240">
        <f>IF(G68=0,0,I68/G68)</f>
        <v>0</v>
      </c>
      <c r="K68" s="104"/>
    </row>
    <row r="69" spans="1:11" s="37" customFormat="1" ht="12.75">
      <c r="A69" s="447"/>
      <c r="B69" s="454">
        <v>653</v>
      </c>
      <c r="C69" s="105" t="s">
        <v>210</v>
      </c>
      <c r="D69" s="601"/>
      <c r="E69" s="601"/>
      <c r="F69" s="601"/>
      <c r="G69" s="209">
        <f>E69+F69</f>
        <v>0</v>
      </c>
      <c r="H69" s="601"/>
      <c r="I69" s="209">
        <f>H69-G69</f>
        <v>0</v>
      </c>
      <c r="J69" s="241">
        <f>IF(G69=0,0,I69/G69)</f>
        <v>0</v>
      </c>
      <c r="K69" s="104"/>
    </row>
    <row r="70" spans="1:11" s="37" customFormat="1" ht="12.75">
      <c r="A70" s="447"/>
      <c r="B70" s="131">
        <v>654</v>
      </c>
      <c r="C70" s="105" t="s">
        <v>27</v>
      </c>
      <c r="D70" s="601"/>
      <c r="E70" s="601"/>
      <c r="F70" s="601"/>
      <c r="G70" s="209">
        <f>E70+F70</f>
        <v>0</v>
      </c>
      <c r="H70" s="601"/>
      <c r="I70" s="209">
        <f>H70-G70</f>
        <v>0</v>
      </c>
      <c r="J70" s="241">
        <f>IF(G70=0,0,I70/G70)</f>
        <v>0</v>
      </c>
      <c r="K70" s="104"/>
    </row>
    <row r="71" spans="1:11" s="37" customFormat="1" ht="12.75">
      <c r="A71" s="447"/>
      <c r="B71" s="131">
        <v>657</v>
      </c>
      <c r="C71" s="105" t="s">
        <v>28</v>
      </c>
      <c r="D71" s="601"/>
      <c r="E71" s="601"/>
      <c r="F71" s="601"/>
      <c r="G71" s="209">
        <f>E71+F71</f>
        <v>0</v>
      </c>
      <c r="H71" s="601"/>
      <c r="I71" s="209">
        <f>H71-G71</f>
        <v>0</v>
      </c>
      <c r="J71" s="241">
        <f>IF(G71=0,0,I71/G71)</f>
        <v>0</v>
      </c>
      <c r="K71" s="104"/>
    </row>
    <row r="72" spans="1:11" s="37" customFormat="1" ht="13.5" thickBot="1">
      <c r="A72" s="447"/>
      <c r="B72" s="131">
        <v>658</v>
      </c>
      <c r="C72" s="139" t="s">
        <v>29</v>
      </c>
      <c r="D72" s="602"/>
      <c r="E72" s="602"/>
      <c r="F72" s="602"/>
      <c r="G72" s="210">
        <f>E72+F72</f>
        <v>0</v>
      </c>
      <c r="H72" s="602"/>
      <c r="I72" s="210">
        <f>H72-G72</f>
        <v>0</v>
      </c>
      <c r="J72" s="242">
        <f>IF(G72=0,0,I72/G72)</f>
        <v>0</v>
      </c>
      <c r="K72" s="104"/>
    </row>
    <row r="73" spans="1:11" s="47" customFormat="1" ht="5.25" customHeight="1">
      <c r="A73" s="455"/>
      <c r="B73" s="131"/>
      <c r="C73" s="100"/>
      <c r="D73" s="96"/>
      <c r="E73" s="96"/>
      <c r="F73" s="96"/>
      <c r="G73" s="96"/>
      <c r="H73" s="96"/>
      <c r="I73" s="96"/>
      <c r="J73" s="243"/>
      <c r="K73" s="104"/>
    </row>
    <row r="74" spans="1:11" s="48" customFormat="1" ht="13.5" thickBot="1">
      <c r="A74" s="455"/>
      <c r="B74" s="140" t="s">
        <v>30</v>
      </c>
      <c r="C74" s="158"/>
      <c r="D74" s="101"/>
      <c r="E74" s="101"/>
      <c r="F74" s="101"/>
      <c r="G74" s="101"/>
      <c r="H74" s="101"/>
      <c r="I74" s="101"/>
      <c r="J74" s="248"/>
      <c r="K74" s="102"/>
    </row>
    <row r="75" spans="1:11" s="48" customFormat="1" ht="13.5" thickBot="1">
      <c r="A75" s="455"/>
      <c r="B75" s="148">
        <v>66</v>
      </c>
      <c r="C75" s="141" t="s">
        <v>31</v>
      </c>
      <c r="D75" s="613"/>
      <c r="E75" s="613"/>
      <c r="F75" s="613"/>
      <c r="G75" s="221">
        <f>E75+F75</f>
        <v>0</v>
      </c>
      <c r="H75" s="613"/>
      <c r="I75" s="221">
        <f>H75-G75</f>
        <v>0</v>
      </c>
      <c r="J75" s="249">
        <f>IF(G75=0,0,I75/G75)</f>
        <v>0</v>
      </c>
      <c r="K75" s="142"/>
    </row>
    <row r="76" spans="1:11" s="47" customFormat="1" ht="5.25" customHeight="1">
      <c r="A76" s="455"/>
      <c r="B76" s="456"/>
      <c r="C76" s="143"/>
      <c r="D76" s="96"/>
      <c r="E76" s="96"/>
      <c r="F76" s="96"/>
      <c r="G76" s="96"/>
      <c r="H76" s="96"/>
      <c r="I76" s="96"/>
      <c r="J76" s="243"/>
      <c r="K76" s="142"/>
    </row>
    <row r="77" spans="1:11" s="48" customFormat="1" ht="13.5" thickBot="1">
      <c r="A77" s="455"/>
      <c r="B77" s="140" t="s">
        <v>32</v>
      </c>
      <c r="C77" s="158"/>
      <c r="D77" s="96"/>
      <c r="E77" s="96"/>
      <c r="F77" s="96"/>
      <c r="G77" s="96"/>
      <c r="H77" s="96"/>
      <c r="I77" s="96"/>
      <c r="J77" s="243"/>
      <c r="K77" s="142"/>
    </row>
    <row r="78" spans="1:11" s="48" customFormat="1" ht="12.75">
      <c r="A78" s="455"/>
      <c r="B78" s="148">
        <v>671</v>
      </c>
      <c r="C78" s="144" t="s">
        <v>33</v>
      </c>
      <c r="D78" s="599"/>
      <c r="E78" s="599"/>
      <c r="F78" s="599"/>
      <c r="G78" s="208">
        <f>E78+F78</f>
        <v>0</v>
      </c>
      <c r="H78" s="599"/>
      <c r="I78" s="208">
        <f>H78-G78</f>
        <v>0</v>
      </c>
      <c r="J78" s="240">
        <f>IF(G78=0,0,I78/G78)</f>
        <v>0</v>
      </c>
      <c r="K78" s="142"/>
    </row>
    <row r="79" spans="1:11" s="48" customFormat="1" ht="12.75">
      <c r="A79" s="455"/>
      <c r="B79" s="148">
        <v>672</v>
      </c>
      <c r="C79" s="145" t="s">
        <v>113</v>
      </c>
      <c r="D79" s="601"/>
      <c r="E79" s="601"/>
      <c r="F79" s="601"/>
      <c r="G79" s="209">
        <f>E79+F79</f>
        <v>0</v>
      </c>
      <c r="H79" s="601"/>
      <c r="I79" s="209">
        <f>H79-G79</f>
        <v>0</v>
      </c>
      <c r="J79" s="241">
        <f>IF(G79=0,0,I79/G79)</f>
        <v>0</v>
      </c>
      <c r="K79" s="142"/>
    </row>
    <row r="80" spans="1:11" s="48" customFormat="1" ht="12.75">
      <c r="A80" s="455"/>
      <c r="B80" s="148">
        <v>673</v>
      </c>
      <c r="C80" s="146" t="s">
        <v>114</v>
      </c>
      <c r="D80" s="601"/>
      <c r="E80" s="601"/>
      <c r="F80" s="601"/>
      <c r="G80" s="209">
        <f>E80+F80</f>
        <v>0</v>
      </c>
      <c r="H80" s="601"/>
      <c r="I80" s="209">
        <f>H80-G80</f>
        <v>0</v>
      </c>
      <c r="J80" s="241">
        <f>IF(G80=0,0,I80/G80)</f>
        <v>0</v>
      </c>
      <c r="K80" s="142"/>
    </row>
    <row r="81" spans="1:11" s="48" customFormat="1" ht="12.75">
      <c r="A81" s="455"/>
      <c r="B81" s="148">
        <v>675</v>
      </c>
      <c r="C81" s="145" t="s">
        <v>34</v>
      </c>
      <c r="D81" s="601"/>
      <c r="E81" s="601"/>
      <c r="F81" s="601"/>
      <c r="G81" s="209">
        <f>E81+F81</f>
        <v>0</v>
      </c>
      <c r="H81" s="601"/>
      <c r="I81" s="209">
        <f>H81-G81</f>
        <v>0</v>
      </c>
      <c r="J81" s="241">
        <f>IF(G81=0,0,I81/G81)</f>
        <v>0</v>
      </c>
      <c r="K81" s="142"/>
    </row>
    <row r="82" spans="1:11" s="48" customFormat="1" ht="12" customHeight="1" thickBot="1">
      <c r="A82" s="455"/>
      <c r="B82" s="148">
        <v>678</v>
      </c>
      <c r="C82" s="147" t="s">
        <v>35</v>
      </c>
      <c r="D82" s="602"/>
      <c r="E82" s="602"/>
      <c r="F82" s="602"/>
      <c r="G82" s="210">
        <f>E82+F82</f>
        <v>0</v>
      </c>
      <c r="H82" s="602"/>
      <c r="I82" s="210">
        <f>H82-G82</f>
        <v>0</v>
      </c>
      <c r="J82" s="242">
        <f>IF(G82=0,0,I82/G82)</f>
        <v>0</v>
      </c>
      <c r="K82" s="142"/>
    </row>
    <row r="83" spans="1:11" s="49" customFormat="1" ht="5.25" customHeight="1">
      <c r="A83" s="457"/>
      <c r="B83" s="456"/>
      <c r="C83" s="148"/>
      <c r="D83" s="96"/>
      <c r="E83" s="96"/>
      <c r="F83" s="96"/>
      <c r="G83" s="96"/>
      <c r="H83" s="96"/>
      <c r="I83" s="96"/>
      <c r="J83" s="243"/>
      <c r="K83" s="142"/>
    </row>
    <row r="84" spans="1:11" s="48" customFormat="1" ht="13.5" thickBot="1">
      <c r="A84" s="455"/>
      <c r="B84" s="149" t="s">
        <v>36</v>
      </c>
      <c r="C84" s="150"/>
      <c r="D84" s="151"/>
      <c r="E84" s="151"/>
      <c r="F84" s="151"/>
      <c r="G84" s="151"/>
      <c r="H84" s="151"/>
      <c r="I84" s="151"/>
      <c r="J84" s="250"/>
      <c r="K84" s="152"/>
    </row>
    <row r="85" spans="1:11" s="48" customFormat="1" ht="25.5">
      <c r="A85" s="455"/>
      <c r="B85" s="148">
        <v>6811</v>
      </c>
      <c r="C85" s="144" t="s">
        <v>37</v>
      </c>
      <c r="D85" s="603"/>
      <c r="E85" s="603"/>
      <c r="F85" s="603"/>
      <c r="G85" s="222">
        <f aca="true" t="shared" si="9" ref="G85:G92">E85+F85</f>
        <v>0</v>
      </c>
      <c r="H85" s="603"/>
      <c r="I85" s="208">
        <f aca="true" t="shared" si="10" ref="I85:I92">H85-G85</f>
        <v>0</v>
      </c>
      <c r="J85" s="240">
        <f aca="true" t="shared" si="11" ref="J85:J92">IF(G85=0,0,I85/G85)</f>
        <v>0</v>
      </c>
      <c r="K85" s="142"/>
    </row>
    <row r="86" spans="1:11" s="48" customFormat="1" ht="12.75">
      <c r="A86" s="455"/>
      <c r="B86" s="148">
        <v>6812</v>
      </c>
      <c r="C86" s="145" t="s">
        <v>38</v>
      </c>
      <c r="D86" s="604"/>
      <c r="E86" s="604"/>
      <c r="F86" s="604"/>
      <c r="G86" s="223">
        <f t="shared" si="9"/>
        <v>0</v>
      </c>
      <c r="H86" s="604"/>
      <c r="I86" s="209">
        <f t="shared" si="10"/>
        <v>0</v>
      </c>
      <c r="J86" s="241">
        <f t="shared" si="11"/>
        <v>0</v>
      </c>
      <c r="K86" s="142"/>
    </row>
    <row r="87" spans="1:11" s="47" customFormat="1" ht="12.75">
      <c r="A87" s="455"/>
      <c r="B87" s="148">
        <v>6815</v>
      </c>
      <c r="C87" s="145" t="s">
        <v>115</v>
      </c>
      <c r="D87" s="604"/>
      <c r="E87" s="604"/>
      <c r="F87" s="604"/>
      <c r="G87" s="223">
        <f t="shared" si="9"/>
        <v>0</v>
      </c>
      <c r="H87" s="604"/>
      <c r="I87" s="209">
        <f t="shared" si="10"/>
        <v>0</v>
      </c>
      <c r="J87" s="241">
        <f t="shared" si="11"/>
        <v>0</v>
      </c>
      <c r="K87" s="142"/>
    </row>
    <row r="88" spans="1:11" s="47" customFormat="1" ht="25.5">
      <c r="A88" s="455"/>
      <c r="B88" s="153">
        <v>6816</v>
      </c>
      <c r="C88" s="145" t="s">
        <v>39</v>
      </c>
      <c r="D88" s="604"/>
      <c r="E88" s="604"/>
      <c r="F88" s="604"/>
      <c r="G88" s="223">
        <f t="shared" si="9"/>
        <v>0</v>
      </c>
      <c r="H88" s="604"/>
      <c r="I88" s="209">
        <f t="shared" si="10"/>
        <v>0</v>
      </c>
      <c r="J88" s="241">
        <f t="shared" si="11"/>
        <v>0</v>
      </c>
      <c r="K88" s="142"/>
    </row>
    <row r="89" spans="1:11" s="48" customFormat="1" ht="12.75">
      <c r="A89" s="455"/>
      <c r="B89" s="153">
        <v>6817</v>
      </c>
      <c r="C89" s="145" t="s">
        <v>40</v>
      </c>
      <c r="D89" s="604"/>
      <c r="E89" s="604"/>
      <c r="F89" s="604"/>
      <c r="G89" s="223">
        <f t="shared" si="9"/>
        <v>0</v>
      </c>
      <c r="H89" s="604"/>
      <c r="I89" s="209">
        <f t="shared" si="10"/>
        <v>0</v>
      </c>
      <c r="J89" s="241">
        <f t="shared" si="11"/>
        <v>0</v>
      </c>
      <c r="K89" s="142"/>
    </row>
    <row r="90" spans="1:11" s="48" customFormat="1" ht="25.5">
      <c r="A90" s="455"/>
      <c r="B90" s="148">
        <v>686</v>
      </c>
      <c r="C90" s="145" t="s">
        <v>407</v>
      </c>
      <c r="D90" s="604"/>
      <c r="E90" s="604"/>
      <c r="F90" s="604"/>
      <c r="G90" s="223">
        <f t="shared" si="9"/>
        <v>0</v>
      </c>
      <c r="H90" s="604"/>
      <c r="I90" s="209">
        <f t="shared" si="10"/>
        <v>0</v>
      </c>
      <c r="J90" s="241">
        <f t="shared" si="11"/>
        <v>0</v>
      </c>
      <c r="K90" s="142"/>
    </row>
    <row r="91" spans="1:11" s="50" customFormat="1" ht="25.5">
      <c r="A91" s="458"/>
      <c r="B91" s="148">
        <v>687</v>
      </c>
      <c r="C91" s="145" t="s">
        <v>41</v>
      </c>
      <c r="D91" s="604"/>
      <c r="E91" s="604"/>
      <c r="F91" s="604"/>
      <c r="G91" s="223">
        <f t="shared" si="9"/>
        <v>0</v>
      </c>
      <c r="H91" s="604"/>
      <c r="I91" s="209">
        <f t="shared" si="10"/>
        <v>0</v>
      </c>
      <c r="J91" s="241">
        <f t="shared" si="11"/>
        <v>0</v>
      </c>
      <c r="K91" s="142"/>
    </row>
    <row r="92" spans="1:11" s="48" customFormat="1" ht="26.25" thickBot="1">
      <c r="A92" s="455"/>
      <c r="B92" s="154">
        <v>68742</v>
      </c>
      <c r="C92" s="155" t="s">
        <v>86</v>
      </c>
      <c r="D92" s="614"/>
      <c r="E92" s="614"/>
      <c r="F92" s="614"/>
      <c r="G92" s="260">
        <f t="shared" si="9"/>
        <v>0</v>
      </c>
      <c r="H92" s="614"/>
      <c r="I92" s="214">
        <f t="shared" si="10"/>
        <v>0</v>
      </c>
      <c r="J92" s="251">
        <f t="shared" si="11"/>
        <v>0</v>
      </c>
      <c r="K92" s="156"/>
    </row>
    <row r="93" spans="1:11" s="48" customFormat="1" ht="5.25" customHeight="1" thickBot="1">
      <c r="A93" s="455"/>
      <c r="B93" s="456"/>
      <c r="C93" s="148"/>
      <c r="D93" s="96"/>
      <c r="E93" s="96"/>
      <c r="F93" s="96"/>
      <c r="G93" s="96"/>
      <c r="H93" s="96"/>
      <c r="I93" s="96"/>
      <c r="J93" s="243"/>
      <c r="K93" s="142"/>
    </row>
    <row r="94" spans="1:11" s="51" customFormat="1" ht="14.25" thickBot="1" thickTop="1">
      <c r="A94" s="459"/>
      <c r="B94" s="456"/>
      <c r="C94" s="114" t="s">
        <v>42</v>
      </c>
      <c r="D94" s="216">
        <f>SUM(D55:D65)+SUM(D68:D72)+D75+SUM(D78:D82)+SUM(D85:D91)</f>
        <v>0</v>
      </c>
      <c r="E94" s="216">
        <f>SUM(E55:E65)+SUM(E68:E72)+E75+SUM(E78:E82)+SUM(E85:E91)</f>
        <v>0</v>
      </c>
      <c r="F94" s="216">
        <f>SUM(F55:F65)+SUM(F68:F72)+F75+SUM(F78:F82)+SUM(F85:F91)</f>
        <v>0</v>
      </c>
      <c r="G94" s="216">
        <f>E94+F94</f>
        <v>0</v>
      </c>
      <c r="H94" s="216">
        <f>SUM(H55:H65)+SUM(H68:H72)+H75+SUM(H78:H82)+SUM(H85:H91)</f>
        <v>0</v>
      </c>
      <c r="I94" s="216">
        <f>H94-G94</f>
        <v>0</v>
      </c>
      <c r="J94" s="244">
        <f>IF(G94=0,0,I94/G94)</f>
        <v>0</v>
      </c>
      <c r="K94" s="115"/>
    </row>
    <row r="95" spans="1:11" s="48" customFormat="1" ht="5.25" customHeight="1" thickBot="1" thickTop="1">
      <c r="A95" s="455"/>
      <c r="B95" s="157"/>
      <c r="C95" s="158"/>
      <c r="D95" s="224"/>
      <c r="E95" s="224"/>
      <c r="F95" s="224"/>
      <c r="G95" s="224"/>
      <c r="H95" s="224"/>
      <c r="I95" s="224"/>
      <c r="J95" s="252"/>
      <c r="K95" s="159"/>
    </row>
    <row r="96" spans="1:11" ht="14.25" thickBot="1" thickTop="1">
      <c r="A96" s="423"/>
      <c r="B96" s="456"/>
      <c r="C96" s="114" t="s">
        <v>83</v>
      </c>
      <c r="D96" s="225">
        <f>D33+D49+D94</f>
        <v>0</v>
      </c>
      <c r="E96" s="225">
        <f>E33+E49+E94</f>
        <v>0</v>
      </c>
      <c r="F96" s="225">
        <f>F33+F49+F94</f>
        <v>0</v>
      </c>
      <c r="G96" s="225">
        <f>E96+F96</f>
        <v>0</v>
      </c>
      <c r="H96" s="225">
        <f>H33+H49+H94</f>
        <v>0</v>
      </c>
      <c r="I96" s="216">
        <f>H96-G96</f>
        <v>0</v>
      </c>
      <c r="J96" s="244">
        <f>IF(G96=0,0,I96/G96)</f>
        <v>0</v>
      </c>
      <c r="K96" s="160"/>
    </row>
    <row r="97" spans="1:11" ht="5.25" customHeight="1" thickBot="1" thickTop="1">
      <c r="A97" s="423"/>
      <c r="B97" s="433"/>
      <c r="C97" s="434"/>
      <c r="D97" s="231"/>
      <c r="E97" s="231"/>
      <c r="F97" s="231"/>
      <c r="G97" s="231"/>
      <c r="H97" s="231"/>
      <c r="I97" s="231"/>
      <c r="J97" s="238"/>
      <c r="K97" s="161"/>
    </row>
    <row r="98" spans="1:11" ht="14.25" thickBot="1" thickTop="1">
      <c r="A98" s="423"/>
      <c r="B98" s="433"/>
      <c r="C98" s="114" t="s">
        <v>182</v>
      </c>
      <c r="D98" s="225">
        <f>IF(D96-D176&gt;0,0,D176-D96)</f>
        <v>0</v>
      </c>
      <c r="E98" s="225">
        <f>IF(E96-E176&gt;0,0,E176-E96)</f>
        <v>0</v>
      </c>
      <c r="F98" s="225">
        <f>IF(F96-F176&gt;0,0,F176-F96)</f>
        <v>0</v>
      </c>
      <c r="G98" s="225">
        <f>IF((G96-G176)&gt;0,0,G176-G96)</f>
        <v>0</v>
      </c>
      <c r="H98" s="225">
        <f>IF(H96-H176&gt;0,0,H176-H96)</f>
        <v>0</v>
      </c>
      <c r="I98" s="216">
        <f>H98-G98</f>
        <v>0</v>
      </c>
      <c r="J98" s="244">
        <f>IF(G98=0,0,I98/G98)</f>
        <v>0</v>
      </c>
      <c r="K98" s="115"/>
    </row>
    <row r="99" spans="1:11" ht="5.25" customHeight="1" thickBot="1" thickTop="1">
      <c r="A99" s="423"/>
      <c r="B99" s="433"/>
      <c r="C99" s="434"/>
      <c r="D99" s="231"/>
      <c r="E99" s="231"/>
      <c r="F99" s="231"/>
      <c r="G99" s="231"/>
      <c r="H99" s="231"/>
      <c r="I99" s="231"/>
      <c r="J99" s="238"/>
      <c r="K99" s="80"/>
    </row>
    <row r="100" spans="1:11" ht="10.5" customHeight="1" hidden="1" thickTop="1">
      <c r="A100" s="423"/>
      <c r="B100" s="433"/>
      <c r="C100" s="162" t="s">
        <v>85</v>
      </c>
      <c r="D100" s="226"/>
      <c r="E100" s="227"/>
      <c r="F100" s="228"/>
      <c r="G100" s="220"/>
      <c r="H100" s="220"/>
      <c r="I100" s="220"/>
      <c r="J100" s="253"/>
      <c r="K100" s="80"/>
    </row>
    <row r="101" spans="1:11" ht="13.5" hidden="1" thickBot="1">
      <c r="A101" s="423"/>
      <c r="B101" s="425"/>
      <c r="C101" s="426"/>
      <c r="D101" s="231"/>
      <c r="E101" s="231"/>
      <c r="F101" s="231"/>
      <c r="G101" s="231"/>
      <c r="H101" s="231"/>
      <c r="I101" s="231"/>
      <c r="J101" s="238"/>
      <c r="K101" s="80"/>
    </row>
    <row r="102" spans="1:11" ht="13.5" hidden="1" thickBot="1">
      <c r="A102" s="423"/>
      <c r="B102" s="425"/>
      <c r="C102" s="426"/>
      <c r="D102" s="231"/>
      <c r="E102" s="231"/>
      <c r="F102" s="231"/>
      <c r="G102" s="231"/>
      <c r="H102" s="231"/>
      <c r="I102" s="231"/>
      <c r="J102" s="238"/>
      <c r="K102" s="80"/>
    </row>
    <row r="103" spans="1:11" ht="14.25" thickBot="1" thickTop="1">
      <c r="A103" s="423"/>
      <c r="B103" s="433"/>
      <c r="C103" s="114" t="s">
        <v>184</v>
      </c>
      <c r="D103" s="225">
        <f>D96+D98</f>
        <v>0</v>
      </c>
      <c r="E103" s="225">
        <f>E96+E98</f>
        <v>0</v>
      </c>
      <c r="F103" s="225">
        <f>F96+F98</f>
        <v>0</v>
      </c>
      <c r="G103" s="225">
        <f>G96+G98</f>
        <v>0</v>
      </c>
      <c r="H103" s="225">
        <f>H96+H98</f>
        <v>0</v>
      </c>
      <c r="I103" s="216">
        <f>H103-G103</f>
        <v>0</v>
      </c>
      <c r="J103" s="244">
        <f>IF(G103=0,0,I103/G103)</f>
        <v>0</v>
      </c>
      <c r="K103" s="160"/>
    </row>
    <row r="104" spans="1:11" ht="14.25" thickBot="1" thickTop="1">
      <c r="A104" s="423"/>
      <c r="B104" s="425"/>
      <c r="C104" s="426"/>
      <c r="D104" s="183"/>
      <c r="E104" s="183"/>
      <c r="F104" s="183"/>
      <c r="G104" s="183"/>
      <c r="H104" s="183"/>
      <c r="I104" s="183"/>
      <c r="J104" s="460"/>
      <c r="K104" s="80"/>
    </row>
    <row r="105" spans="1:11" ht="12.75" customHeight="1">
      <c r="A105" s="423"/>
      <c r="B105" s="461" t="s">
        <v>207</v>
      </c>
      <c r="C105" s="435"/>
      <c r="D105" s="787" t="str">
        <f>IF('Page de garde'!$D$4="","Réalisations Exercice N-1","Réalisations Exercice "&amp;'Page de garde'!$D$4-1)</f>
        <v>Réalisations Exercice N-1</v>
      </c>
      <c r="E105" s="790" t="str">
        <f>IF('Page de garde'!$D$4="","Budget exercice N","Budget exercice "&amp;'Page de garde'!$D$4)</f>
        <v>Budget exercice N</v>
      </c>
      <c r="F105" s="790"/>
      <c r="G105" s="790"/>
      <c r="H105" s="795" t="str">
        <f>IF('Page de garde'!$D$4="","Réalisé  Exercice N","Réalisé Exercice "&amp;'Page de garde'!$D$4)</f>
        <v>Réalisé  Exercice N</v>
      </c>
      <c r="I105" s="795"/>
      <c r="J105" s="796"/>
      <c r="K105" s="80"/>
    </row>
    <row r="106" spans="1:11" ht="12.75">
      <c r="A106" s="423"/>
      <c r="B106" s="81" t="s">
        <v>337</v>
      </c>
      <c r="C106" s="426"/>
      <c r="D106" s="788"/>
      <c r="E106" s="791" t="s">
        <v>170</v>
      </c>
      <c r="F106" s="791" t="s">
        <v>171</v>
      </c>
      <c r="G106" s="791" t="s">
        <v>172</v>
      </c>
      <c r="H106" s="791" t="s">
        <v>173</v>
      </c>
      <c r="I106" s="791" t="s">
        <v>174</v>
      </c>
      <c r="J106" s="793" t="s">
        <v>175</v>
      </c>
      <c r="K106" s="80"/>
    </row>
    <row r="107" spans="1:11" ht="34.5" customHeight="1" thickBot="1">
      <c r="A107" s="423"/>
      <c r="B107" s="424"/>
      <c r="C107" s="163" t="s">
        <v>258</v>
      </c>
      <c r="D107" s="789"/>
      <c r="E107" s="792"/>
      <c r="F107" s="792"/>
      <c r="G107" s="792"/>
      <c r="H107" s="792"/>
      <c r="I107" s="792"/>
      <c r="J107" s="794"/>
      <c r="K107" s="80"/>
    </row>
    <row r="108" spans="1:11" ht="13.5" thickBot="1">
      <c r="A108" s="423"/>
      <c r="B108" s="164"/>
      <c r="C108" s="165"/>
      <c r="D108" s="87"/>
      <c r="E108" s="88" t="s">
        <v>176</v>
      </c>
      <c r="F108" s="87" t="s">
        <v>177</v>
      </c>
      <c r="G108" s="427" t="s">
        <v>178</v>
      </c>
      <c r="H108" s="427" t="s">
        <v>179</v>
      </c>
      <c r="I108" s="427" t="s">
        <v>180</v>
      </c>
      <c r="J108" s="428" t="s">
        <v>181</v>
      </c>
      <c r="K108" s="80"/>
    </row>
    <row r="109" spans="1:11" ht="12.75">
      <c r="A109" s="423"/>
      <c r="B109" s="166"/>
      <c r="C109" s="167" t="s">
        <v>43</v>
      </c>
      <c r="D109" s="599"/>
      <c r="E109" s="599"/>
      <c r="F109" s="599"/>
      <c r="G109" s="208">
        <f aca="true" t="shared" si="12" ref="G109:G119">E109+F109</f>
        <v>0</v>
      </c>
      <c r="H109" s="599"/>
      <c r="I109" s="208">
        <f aca="true" t="shared" si="13" ref="I109:I119">H109-G109</f>
        <v>0</v>
      </c>
      <c r="J109" s="240">
        <f aca="true" t="shared" si="14" ref="J109:J119">IF(G109=0,0,I109/G109)</f>
        <v>0</v>
      </c>
      <c r="K109" s="168"/>
    </row>
    <row r="110" spans="1:11" ht="25.5">
      <c r="A110" s="423"/>
      <c r="B110" s="166"/>
      <c r="C110" s="169" t="s">
        <v>212</v>
      </c>
      <c r="D110" s="600"/>
      <c r="E110" s="600"/>
      <c r="F110" s="600"/>
      <c r="G110" s="213">
        <f t="shared" si="12"/>
        <v>0</v>
      </c>
      <c r="H110" s="600"/>
      <c r="I110" s="213">
        <f t="shared" si="13"/>
        <v>0</v>
      </c>
      <c r="J110" s="257">
        <f t="shared" si="14"/>
        <v>0</v>
      </c>
      <c r="K110" s="168"/>
    </row>
    <row r="111" spans="1:11" ht="12.75">
      <c r="A111" s="423"/>
      <c r="B111" s="166"/>
      <c r="C111" s="146" t="s">
        <v>44</v>
      </c>
      <c r="D111" s="601"/>
      <c r="E111" s="601"/>
      <c r="F111" s="601"/>
      <c r="G111" s="209">
        <f t="shared" si="12"/>
        <v>0</v>
      </c>
      <c r="H111" s="601"/>
      <c r="I111" s="209">
        <f t="shared" si="13"/>
        <v>0</v>
      </c>
      <c r="J111" s="241">
        <f t="shared" si="14"/>
        <v>0</v>
      </c>
      <c r="K111" s="168"/>
    </row>
    <row r="112" spans="1:11" ht="12.75">
      <c r="A112" s="423"/>
      <c r="B112" s="166"/>
      <c r="C112" s="146" t="s">
        <v>45</v>
      </c>
      <c r="D112" s="601"/>
      <c r="E112" s="601"/>
      <c r="F112" s="601"/>
      <c r="G112" s="209">
        <f t="shared" si="12"/>
        <v>0</v>
      </c>
      <c r="H112" s="601"/>
      <c r="I112" s="209">
        <f t="shared" si="13"/>
        <v>0</v>
      </c>
      <c r="J112" s="241">
        <f t="shared" si="14"/>
        <v>0</v>
      </c>
      <c r="K112" s="168"/>
    </row>
    <row r="113" spans="1:11" ht="25.5">
      <c r="A113" s="423"/>
      <c r="B113" s="166"/>
      <c r="C113" s="169" t="s">
        <v>212</v>
      </c>
      <c r="D113" s="600"/>
      <c r="E113" s="600"/>
      <c r="F113" s="600"/>
      <c r="G113" s="213">
        <f t="shared" si="12"/>
        <v>0</v>
      </c>
      <c r="H113" s="600"/>
      <c r="I113" s="213">
        <f t="shared" si="13"/>
        <v>0</v>
      </c>
      <c r="J113" s="257">
        <f t="shared" si="14"/>
        <v>0</v>
      </c>
      <c r="K113" s="168"/>
    </row>
    <row r="114" spans="1:11" ht="12.75">
      <c r="A114" s="423"/>
      <c r="B114" s="170"/>
      <c r="C114" s="146" t="s">
        <v>338</v>
      </c>
      <c r="D114" s="601"/>
      <c r="E114" s="601"/>
      <c r="F114" s="601"/>
      <c r="G114" s="209">
        <f t="shared" si="12"/>
        <v>0</v>
      </c>
      <c r="H114" s="601"/>
      <c r="I114" s="209">
        <f t="shared" si="13"/>
        <v>0</v>
      </c>
      <c r="J114" s="241">
        <f t="shared" si="14"/>
        <v>0</v>
      </c>
      <c r="K114" s="168"/>
    </row>
    <row r="115" spans="1:11" ht="12.75">
      <c r="A115" s="423"/>
      <c r="B115" s="170"/>
      <c r="C115" s="146" t="s">
        <v>46</v>
      </c>
      <c r="D115" s="601"/>
      <c r="E115" s="601"/>
      <c r="F115" s="601"/>
      <c r="G115" s="209">
        <f t="shared" si="12"/>
        <v>0</v>
      </c>
      <c r="H115" s="601"/>
      <c r="I115" s="209">
        <f t="shared" si="13"/>
        <v>0</v>
      </c>
      <c r="J115" s="241">
        <f t="shared" si="14"/>
        <v>0</v>
      </c>
      <c r="K115" s="171"/>
    </row>
    <row r="116" spans="1:11" ht="12.75">
      <c r="A116" s="423"/>
      <c r="B116" s="170"/>
      <c r="C116" s="172" t="s">
        <v>116</v>
      </c>
      <c r="D116" s="600"/>
      <c r="E116" s="600"/>
      <c r="F116" s="600"/>
      <c r="G116" s="213">
        <f t="shared" si="12"/>
        <v>0</v>
      </c>
      <c r="H116" s="600"/>
      <c r="I116" s="213">
        <f t="shared" si="13"/>
        <v>0</v>
      </c>
      <c r="J116" s="257">
        <f t="shared" si="14"/>
        <v>0</v>
      </c>
      <c r="K116" s="171"/>
    </row>
    <row r="117" spans="1:11" ht="12.75">
      <c r="A117" s="423"/>
      <c r="B117" s="170"/>
      <c r="C117" s="172" t="s">
        <v>117</v>
      </c>
      <c r="D117" s="600"/>
      <c r="E117" s="600"/>
      <c r="F117" s="600"/>
      <c r="G117" s="213">
        <f t="shared" si="12"/>
        <v>0</v>
      </c>
      <c r="H117" s="600"/>
      <c r="I117" s="213">
        <f t="shared" si="13"/>
        <v>0</v>
      </c>
      <c r="J117" s="257">
        <f t="shared" si="14"/>
        <v>0</v>
      </c>
      <c r="K117" s="171"/>
    </row>
    <row r="118" spans="1:11" ht="12.75">
      <c r="A118" s="423"/>
      <c r="B118" s="170"/>
      <c r="C118" s="172" t="s">
        <v>118</v>
      </c>
      <c r="D118" s="600"/>
      <c r="E118" s="600"/>
      <c r="F118" s="600"/>
      <c r="G118" s="213">
        <f t="shared" si="12"/>
        <v>0</v>
      </c>
      <c r="H118" s="600"/>
      <c r="I118" s="213">
        <f t="shared" si="13"/>
        <v>0</v>
      </c>
      <c r="J118" s="257">
        <f t="shared" si="14"/>
        <v>0</v>
      </c>
      <c r="K118" s="171"/>
    </row>
    <row r="119" spans="1:11" s="53" customFormat="1" ht="13.5" thickBot="1">
      <c r="A119" s="423"/>
      <c r="B119" s="170"/>
      <c r="C119" s="173" t="s">
        <v>47</v>
      </c>
      <c r="D119" s="602"/>
      <c r="E119" s="602"/>
      <c r="F119" s="602"/>
      <c r="G119" s="210">
        <f t="shared" si="12"/>
        <v>0</v>
      </c>
      <c r="H119" s="602"/>
      <c r="I119" s="210">
        <f t="shared" si="13"/>
        <v>0</v>
      </c>
      <c r="J119" s="242">
        <f t="shared" si="14"/>
        <v>0</v>
      </c>
      <c r="K119" s="171"/>
    </row>
    <row r="120" spans="1:11" ht="13.5" thickBot="1">
      <c r="A120" s="423"/>
      <c r="B120" s="170"/>
      <c r="C120" s="174"/>
      <c r="D120" s="229"/>
      <c r="E120" s="229"/>
      <c r="F120" s="229"/>
      <c r="G120" s="229"/>
      <c r="H120" s="229"/>
      <c r="I120" s="229"/>
      <c r="J120" s="247"/>
      <c r="K120" s="171"/>
    </row>
    <row r="121" spans="1:11" s="420" customFormat="1" ht="14.25" thickBot="1" thickTop="1">
      <c r="A121" s="462"/>
      <c r="B121" s="164"/>
      <c r="C121" s="114" t="s">
        <v>8</v>
      </c>
      <c r="D121" s="225">
        <f>D109+D111+D112+D114+D115+D119</f>
        <v>0</v>
      </c>
      <c r="E121" s="225">
        <f>E109+E111+E112+E114+E115+E119</f>
        <v>0</v>
      </c>
      <c r="F121" s="225">
        <f>F109+F111+F112+F114+F115+F119</f>
        <v>0</v>
      </c>
      <c r="G121" s="225">
        <f>E121+F121</f>
        <v>0</v>
      </c>
      <c r="H121" s="225">
        <f>H109+H111+H112+H114+H115+H119</f>
        <v>0</v>
      </c>
      <c r="I121" s="225">
        <f>H121-G121</f>
        <v>0</v>
      </c>
      <c r="J121" s="244">
        <f>IF(G121=0,0,I121/G121)</f>
        <v>0</v>
      </c>
      <c r="K121" s="115"/>
    </row>
    <row r="122" spans="1:11" ht="27" customHeight="1" thickBot="1" thickTop="1">
      <c r="A122" s="423"/>
      <c r="B122" s="184"/>
      <c r="C122" s="520" t="s">
        <v>339</v>
      </c>
      <c r="D122" s="96"/>
      <c r="E122" s="96"/>
      <c r="F122" s="111"/>
      <c r="G122" s="111"/>
      <c r="H122" s="111"/>
      <c r="I122" s="111"/>
      <c r="J122" s="112"/>
      <c r="K122" s="80"/>
    </row>
    <row r="123" spans="1:11" ht="12.75" customHeight="1">
      <c r="A123" s="423"/>
      <c r="B123" s="424"/>
      <c r="C123" s="797" t="s">
        <v>259</v>
      </c>
      <c r="D123" s="787" t="str">
        <f>IF('Page de garde'!$D$4="","Réalisations Exercice N-1","Réalisations Exercice "&amp;'Page de garde'!$D$4-1)</f>
        <v>Réalisations Exercice N-1</v>
      </c>
      <c r="E123" s="790" t="str">
        <f>IF('Page de garde'!$D$4="","Budget exercice N","Budget exercice "&amp;'Page de garde'!$D$4)</f>
        <v>Budget exercice N</v>
      </c>
      <c r="F123" s="790"/>
      <c r="G123" s="790"/>
      <c r="H123" s="795" t="str">
        <f>IF('Page de garde'!$D$4="","Réalisé  Exercice N","Réalisé Exercice "&amp;'Page de garde'!$D$4)</f>
        <v>Réalisé  Exercice N</v>
      </c>
      <c r="I123" s="795"/>
      <c r="J123" s="796"/>
      <c r="K123" s="80"/>
    </row>
    <row r="124" spans="1:11" ht="12.75">
      <c r="A124" s="423"/>
      <c r="B124" s="425"/>
      <c r="C124" s="797"/>
      <c r="D124" s="788"/>
      <c r="E124" s="791" t="s">
        <v>170</v>
      </c>
      <c r="F124" s="791" t="s">
        <v>171</v>
      </c>
      <c r="G124" s="791" t="s">
        <v>172</v>
      </c>
      <c r="H124" s="791" t="s">
        <v>173</v>
      </c>
      <c r="I124" s="791" t="s">
        <v>174</v>
      </c>
      <c r="J124" s="793" t="s">
        <v>175</v>
      </c>
      <c r="K124" s="80"/>
    </row>
    <row r="125" spans="1:11" ht="34.5" customHeight="1" thickBot="1">
      <c r="A125" s="423"/>
      <c r="B125" s="425"/>
      <c r="C125" s="175"/>
      <c r="D125" s="789"/>
      <c r="E125" s="792"/>
      <c r="F125" s="792"/>
      <c r="G125" s="792"/>
      <c r="H125" s="792"/>
      <c r="I125" s="792"/>
      <c r="J125" s="794"/>
      <c r="K125" s="80"/>
    </row>
    <row r="126" spans="1:11" ht="13.5" thickBot="1">
      <c r="A126" s="423"/>
      <c r="B126" s="164"/>
      <c r="C126" s="165"/>
      <c r="D126" s="87"/>
      <c r="E126" s="88" t="s">
        <v>176</v>
      </c>
      <c r="F126" s="87" t="s">
        <v>177</v>
      </c>
      <c r="G126" s="427" t="s">
        <v>178</v>
      </c>
      <c r="H126" s="427" t="s">
        <v>179</v>
      </c>
      <c r="I126" s="427" t="s">
        <v>180</v>
      </c>
      <c r="J126" s="428" t="s">
        <v>181</v>
      </c>
      <c r="K126" s="80"/>
    </row>
    <row r="127" spans="1:11" ht="12.75">
      <c r="A127" s="423"/>
      <c r="B127" s="463">
        <v>70</v>
      </c>
      <c r="C127" s="176" t="s">
        <v>64</v>
      </c>
      <c r="D127" s="603"/>
      <c r="E127" s="603"/>
      <c r="F127" s="603"/>
      <c r="G127" s="222">
        <f aca="true" t="shared" si="15" ref="G127:G146">E127+F127</f>
        <v>0</v>
      </c>
      <c r="H127" s="603"/>
      <c r="I127" s="208">
        <f aca="true" t="shared" si="16" ref="I127:I146">H127-G127</f>
        <v>0</v>
      </c>
      <c r="J127" s="240">
        <f aca="true" t="shared" si="17" ref="J127:J146">IF(G127=0,0,I127/G127)</f>
        <v>0</v>
      </c>
      <c r="K127" s="177"/>
    </row>
    <row r="128" spans="1:11" ht="12.75">
      <c r="A128" s="423"/>
      <c r="B128" s="463">
        <v>7321</v>
      </c>
      <c r="C128" s="178" t="s">
        <v>119</v>
      </c>
      <c r="D128" s="604"/>
      <c r="E128" s="604"/>
      <c r="F128" s="604"/>
      <c r="G128" s="223">
        <f t="shared" si="15"/>
        <v>0</v>
      </c>
      <c r="H128" s="604"/>
      <c r="I128" s="209">
        <f t="shared" si="16"/>
        <v>0</v>
      </c>
      <c r="J128" s="241">
        <f t="shared" si="17"/>
        <v>0</v>
      </c>
      <c r="K128" s="177"/>
    </row>
    <row r="129" spans="1:11" ht="25.5">
      <c r="A129" s="423"/>
      <c r="B129" s="463">
        <v>7322</v>
      </c>
      <c r="C129" s="178" t="s">
        <v>213</v>
      </c>
      <c r="D129" s="605"/>
      <c r="E129" s="605"/>
      <c r="F129" s="605"/>
      <c r="G129" s="218">
        <f t="shared" si="15"/>
        <v>0</v>
      </c>
      <c r="H129" s="605"/>
      <c r="I129" s="209">
        <f t="shared" si="16"/>
        <v>0</v>
      </c>
      <c r="J129" s="241">
        <f t="shared" si="17"/>
        <v>0</v>
      </c>
      <c r="K129" s="177"/>
    </row>
    <row r="130" spans="1:11" ht="12.75">
      <c r="A130" s="423"/>
      <c r="B130" s="463">
        <v>7323</v>
      </c>
      <c r="C130" s="178" t="s">
        <v>120</v>
      </c>
      <c r="D130" s="604"/>
      <c r="E130" s="604"/>
      <c r="F130" s="604"/>
      <c r="G130" s="223">
        <f t="shared" si="15"/>
        <v>0</v>
      </c>
      <c r="H130" s="604"/>
      <c r="I130" s="209">
        <f t="shared" si="16"/>
        <v>0</v>
      </c>
      <c r="J130" s="241">
        <f t="shared" si="17"/>
        <v>0</v>
      </c>
      <c r="K130" s="177"/>
    </row>
    <row r="131" spans="1:11" ht="12.75">
      <c r="A131" s="423"/>
      <c r="B131" s="463">
        <v>7328</v>
      </c>
      <c r="C131" s="178" t="s">
        <v>141</v>
      </c>
      <c r="D131" s="604"/>
      <c r="E131" s="604"/>
      <c r="F131" s="604"/>
      <c r="G131" s="223">
        <f t="shared" si="15"/>
        <v>0</v>
      </c>
      <c r="H131" s="604"/>
      <c r="I131" s="209">
        <f t="shared" si="16"/>
        <v>0</v>
      </c>
      <c r="J131" s="241">
        <f t="shared" si="17"/>
        <v>0</v>
      </c>
      <c r="K131" s="177"/>
    </row>
    <row r="132" spans="1:11" ht="12.75">
      <c r="A132" s="423"/>
      <c r="B132" s="463">
        <v>71</v>
      </c>
      <c r="C132" s="179" t="s">
        <v>100</v>
      </c>
      <c r="D132" s="604"/>
      <c r="E132" s="604"/>
      <c r="F132" s="604"/>
      <c r="G132" s="223">
        <f t="shared" si="15"/>
        <v>0</v>
      </c>
      <c r="H132" s="604"/>
      <c r="I132" s="209">
        <f t="shared" si="16"/>
        <v>0</v>
      </c>
      <c r="J132" s="241">
        <f t="shared" si="17"/>
        <v>0</v>
      </c>
      <c r="K132" s="177"/>
    </row>
    <row r="133" spans="1:11" ht="12.75">
      <c r="A133" s="423"/>
      <c r="B133" s="463">
        <v>72</v>
      </c>
      <c r="C133" s="179" t="s">
        <v>48</v>
      </c>
      <c r="D133" s="604"/>
      <c r="E133" s="604"/>
      <c r="F133" s="604"/>
      <c r="G133" s="223">
        <f t="shared" si="15"/>
        <v>0</v>
      </c>
      <c r="H133" s="604"/>
      <c r="I133" s="209">
        <f t="shared" si="16"/>
        <v>0</v>
      </c>
      <c r="J133" s="241">
        <f t="shared" si="17"/>
        <v>0</v>
      </c>
      <c r="K133" s="177"/>
    </row>
    <row r="134" spans="1:11" ht="12.75">
      <c r="A134" s="423"/>
      <c r="B134" s="463">
        <v>74</v>
      </c>
      <c r="C134" s="179" t="s">
        <v>49</v>
      </c>
      <c r="D134" s="604"/>
      <c r="E134" s="604"/>
      <c r="F134" s="604"/>
      <c r="G134" s="223">
        <f t="shared" si="15"/>
        <v>0</v>
      </c>
      <c r="H134" s="604"/>
      <c r="I134" s="209">
        <f t="shared" si="16"/>
        <v>0</v>
      </c>
      <c r="J134" s="241">
        <f t="shared" si="17"/>
        <v>0</v>
      </c>
      <c r="K134" s="177"/>
    </row>
    <row r="135" spans="1:11" ht="12.75">
      <c r="A135" s="423"/>
      <c r="B135" s="463">
        <v>75</v>
      </c>
      <c r="C135" s="179" t="s">
        <v>50</v>
      </c>
      <c r="D135" s="604"/>
      <c r="E135" s="604"/>
      <c r="F135" s="604"/>
      <c r="G135" s="223">
        <f t="shared" si="15"/>
        <v>0</v>
      </c>
      <c r="H135" s="604"/>
      <c r="I135" s="209">
        <f t="shared" si="16"/>
        <v>0</v>
      </c>
      <c r="J135" s="241">
        <f t="shared" si="17"/>
        <v>0</v>
      </c>
      <c r="K135" s="177"/>
    </row>
    <row r="136" spans="1:11" ht="12.75">
      <c r="A136" s="423"/>
      <c r="B136" s="463">
        <v>603</v>
      </c>
      <c r="C136" s="179" t="s">
        <v>51</v>
      </c>
      <c r="D136" s="604"/>
      <c r="E136" s="604"/>
      <c r="F136" s="604"/>
      <c r="G136" s="223">
        <f t="shared" si="15"/>
        <v>0</v>
      </c>
      <c r="H136" s="604"/>
      <c r="I136" s="209">
        <f t="shared" si="16"/>
        <v>0</v>
      </c>
      <c r="J136" s="241">
        <f t="shared" si="17"/>
        <v>0</v>
      </c>
      <c r="K136" s="177"/>
    </row>
    <row r="137" spans="1:11" ht="12.75">
      <c r="A137" s="423"/>
      <c r="B137" s="463">
        <v>609</v>
      </c>
      <c r="C137" s="179" t="s">
        <v>52</v>
      </c>
      <c r="D137" s="604"/>
      <c r="E137" s="604"/>
      <c r="F137" s="604"/>
      <c r="G137" s="223">
        <f t="shared" si="15"/>
        <v>0</v>
      </c>
      <c r="H137" s="604"/>
      <c r="I137" s="209">
        <f t="shared" si="16"/>
        <v>0</v>
      </c>
      <c r="J137" s="241">
        <f t="shared" si="17"/>
        <v>0</v>
      </c>
      <c r="K137" s="177"/>
    </row>
    <row r="138" spans="1:11" ht="12.75">
      <c r="A138" s="423"/>
      <c r="B138" s="463">
        <v>619</v>
      </c>
      <c r="C138" s="179" t="s">
        <v>53</v>
      </c>
      <c r="D138" s="604"/>
      <c r="E138" s="604"/>
      <c r="F138" s="604"/>
      <c r="G138" s="223">
        <f t="shared" si="15"/>
        <v>0</v>
      </c>
      <c r="H138" s="604"/>
      <c r="I138" s="209">
        <f t="shared" si="16"/>
        <v>0</v>
      </c>
      <c r="J138" s="241">
        <f t="shared" si="17"/>
        <v>0</v>
      </c>
      <c r="K138" s="177"/>
    </row>
    <row r="139" spans="1:11" ht="12.75">
      <c r="A139" s="423"/>
      <c r="B139" s="463">
        <v>629</v>
      </c>
      <c r="C139" s="179" t="s">
        <v>408</v>
      </c>
      <c r="D139" s="604"/>
      <c r="E139" s="604"/>
      <c r="F139" s="604"/>
      <c r="G139" s="223">
        <f t="shared" si="15"/>
        <v>0</v>
      </c>
      <c r="H139" s="604"/>
      <c r="I139" s="209">
        <f t="shared" si="16"/>
        <v>0</v>
      </c>
      <c r="J139" s="241">
        <f t="shared" si="17"/>
        <v>0</v>
      </c>
      <c r="K139" s="177"/>
    </row>
    <row r="140" spans="1:11" ht="25.5">
      <c r="A140" s="423"/>
      <c r="B140" s="284">
        <v>6319</v>
      </c>
      <c r="C140" s="179" t="s">
        <v>261</v>
      </c>
      <c r="D140" s="605"/>
      <c r="E140" s="605"/>
      <c r="F140" s="605"/>
      <c r="G140" s="218">
        <f>E140+F140</f>
        <v>0</v>
      </c>
      <c r="H140" s="605"/>
      <c r="I140" s="209">
        <f>H140-G140</f>
        <v>0</v>
      </c>
      <c r="J140" s="241">
        <f>IF(G140=0,0,I140/G140)</f>
        <v>0</v>
      </c>
      <c r="K140" s="177"/>
    </row>
    <row r="141" spans="1:11" ht="25.5">
      <c r="A141" s="423"/>
      <c r="B141" s="284">
        <v>6339</v>
      </c>
      <c r="C141" s="179" t="s">
        <v>262</v>
      </c>
      <c r="D141" s="605"/>
      <c r="E141" s="605"/>
      <c r="F141" s="605"/>
      <c r="G141" s="218">
        <f>E141+F141</f>
        <v>0</v>
      </c>
      <c r="H141" s="605"/>
      <c r="I141" s="209">
        <f>H141-G141</f>
        <v>0</v>
      </c>
      <c r="J141" s="241">
        <f>IF(G141=0,0,I141/G141)</f>
        <v>0</v>
      </c>
      <c r="K141" s="177"/>
    </row>
    <row r="142" spans="1:11" ht="12.75">
      <c r="A142" s="423"/>
      <c r="B142" s="463">
        <v>6419</v>
      </c>
      <c r="C142" s="179" t="s">
        <v>54</v>
      </c>
      <c r="D142" s="604"/>
      <c r="E142" s="604"/>
      <c r="F142" s="604"/>
      <c r="G142" s="223">
        <f t="shared" si="15"/>
        <v>0</v>
      </c>
      <c r="H142" s="604"/>
      <c r="I142" s="209">
        <f t="shared" si="16"/>
        <v>0</v>
      </c>
      <c r="J142" s="241">
        <f t="shared" si="17"/>
        <v>0</v>
      </c>
      <c r="K142" s="177"/>
    </row>
    <row r="143" spans="1:11" ht="12.75">
      <c r="A143" s="423"/>
      <c r="B143" s="463">
        <v>6429</v>
      </c>
      <c r="C143" s="179" t="s">
        <v>409</v>
      </c>
      <c r="D143" s="604"/>
      <c r="E143" s="604"/>
      <c r="F143" s="604"/>
      <c r="G143" s="223">
        <f t="shared" si="15"/>
        <v>0</v>
      </c>
      <c r="H143" s="604"/>
      <c r="I143" s="209">
        <f t="shared" si="16"/>
        <v>0</v>
      </c>
      <c r="J143" s="241">
        <f t="shared" si="17"/>
        <v>0</v>
      </c>
      <c r="K143" s="177"/>
    </row>
    <row r="144" spans="1:11" ht="25.5" customHeight="1">
      <c r="A144" s="423"/>
      <c r="B144" s="464" t="s">
        <v>121</v>
      </c>
      <c r="C144" s="179" t="s">
        <v>55</v>
      </c>
      <c r="D144" s="605"/>
      <c r="E144" s="605"/>
      <c r="F144" s="605"/>
      <c r="G144" s="218">
        <f t="shared" si="15"/>
        <v>0</v>
      </c>
      <c r="H144" s="605"/>
      <c r="I144" s="209">
        <f t="shared" si="16"/>
        <v>0</v>
      </c>
      <c r="J144" s="241">
        <f t="shared" si="17"/>
        <v>0</v>
      </c>
      <c r="K144" s="177"/>
    </row>
    <row r="145" spans="1:11" ht="12.75">
      <c r="A145" s="423"/>
      <c r="B145" s="463">
        <v>6489</v>
      </c>
      <c r="C145" s="179" t="s">
        <v>123</v>
      </c>
      <c r="D145" s="604"/>
      <c r="E145" s="604"/>
      <c r="F145" s="604"/>
      <c r="G145" s="223">
        <f t="shared" si="15"/>
        <v>0</v>
      </c>
      <c r="H145" s="604"/>
      <c r="I145" s="209">
        <f t="shared" si="16"/>
        <v>0</v>
      </c>
      <c r="J145" s="241">
        <f t="shared" si="17"/>
        <v>0</v>
      </c>
      <c r="K145" s="177"/>
    </row>
    <row r="146" spans="1:11" ht="13.5" thickBot="1">
      <c r="A146" s="423"/>
      <c r="B146" s="463">
        <v>649</v>
      </c>
      <c r="C146" s="180" t="s">
        <v>122</v>
      </c>
      <c r="D146" s="606"/>
      <c r="E146" s="606"/>
      <c r="F146" s="606"/>
      <c r="G146" s="230">
        <f t="shared" si="15"/>
        <v>0</v>
      </c>
      <c r="H146" s="606"/>
      <c r="I146" s="210">
        <f t="shared" si="16"/>
        <v>0</v>
      </c>
      <c r="J146" s="242">
        <f t="shared" si="17"/>
        <v>0</v>
      </c>
      <c r="K146" s="177"/>
    </row>
    <row r="147" spans="1:11" ht="13.5" thickBot="1">
      <c r="A147" s="423"/>
      <c r="B147" s="181"/>
      <c r="C147" s="182"/>
      <c r="D147" s="231"/>
      <c r="E147" s="231"/>
      <c r="F147" s="231"/>
      <c r="G147" s="231"/>
      <c r="H147" s="231"/>
      <c r="I147" s="211"/>
      <c r="J147" s="243"/>
      <c r="K147" s="177"/>
    </row>
    <row r="148" spans="1:11" s="421" customFormat="1" ht="14.25" thickBot="1" thickTop="1">
      <c r="A148" s="462"/>
      <c r="B148" s="164"/>
      <c r="C148" s="114" t="s">
        <v>18</v>
      </c>
      <c r="D148" s="225">
        <f>SUM(D127:D146)</f>
        <v>0</v>
      </c>
      <c r="E148" s="225">
        <f>SUM(E127:E146)</f>
        <v>0</v>
      </c>
      <c r="F148" s="225">
        <f>SUM(F127:F146)</f>
        <v>0</v>
      </c>
      <c r="G148" s="225">
        <f>E148+F148</f>
        <v>0</v>
      </c>
      <c r="H148" s="225">
        <f>SUM(H127:H146)</f>
        <v>0</v>
      </c>
      <c r="I148" s="225">
        <f>H148-G148</f>
        <v>0</v>
      </c>
      <c r="J148" s="244">
        <f>IF(G148=0,0,I148/G148)</f>
        <v>0</v>
      </c>
      <c r="K148" s="115"/>
    </row>
    <row r="149" spans="1:11" s="53" customFormat="1" ht="13.5" thickTop="1">
      <c r="A149" s="423"/>
      <c r="B149" s="184"/>
      <c r="C149" s="165"/>
      <c r="D149" s="96"/>
      <c r="E149" s="96"/>
      <c r="F149" s="96"/>
      <c r="G149" s="96"/>
      <c r="H149" s="96"/>
      <c r="I149" s="96"/>
      <c r="J149" s="97"/>
      <c r="K149" s="80"/>
    </row>
    <row r="150" spans="1:11" ht="13.5" thickBot="1">
      <c r="A150" s="423"/>
      <c r="B150" s="184"/>
      <c r="C150" s="165"/>
      <c r="D150" s="96"/>
      <c r="E150" s="96"/>
      <c r="F150" s="96"/>
      <c r="G150" s="96"/>
      <c r="H150" s="96"/>
      <c r="I150" s="96"/>
      <c r="J150" s="97"/>
      <c r="K150" s="80"/>
    </row>
    <row r="151" spans="1:11" ht="25.5">
      <c r="A151" s="423"/>
      <c r="B151" s="424"/>
      <c r="C151" s="185" t="s">
        <v>260</v>
      </c>
      <c r="D151" s="787" t="str">
        <f>IF('Page de garde'!$D$4="","Réalisations Exercice N-1","Réalisations Exercice "&amp;'Page de garde'!$D$4-1)</f>
        <v>Réalisations Exercice N-1</v>
      </c>
      <c r="E151" s="798" t="str">
        <f>IF('Page de garde'!$D$4="","Budget exercice N","Budget exercice "&amp;'Page de garde'!$D$4)</f>
        <v>Budget exercice N</v>
      </c>
      <c r="F151" s="798"/>
      <c r="G151" s="798"/>
      <c r="H151" s="795" t="str">
        <f>IF('Page de garde'!$D$4="","Réalisé  Exercice N","Réalisé Exercice "&amp;'Page de garde'!$D$4)</f>
        <v>Réalisé  Exercice N</v>
      </c>
      <c r="I151" s="795"/>
      <c r="J151" s="796"/>
      <c r="K151" s="80"/>
    </row>
    <row r="152" spans="1:11" ht="12.75">
      <c r="A152" s="423"/>
      <c r="B152" s="425"/>
      <c r="C152" s="426"/>
      <c r="D152" s="788"/>
      <c r="E152" s="791" t="s">
        <v>170</v>
      </c>
      <c r="F152" s="791" t="s">
        <v>171</v>
      </c>
      <c r="G152" s="791" t="s">
        <v>172</v>
      </c>
      <c r="H152" s="791" t="s">
        <v>173</v>
      </c>
      <c r="I152" s="791" t="s">
        <v>174</v>
      </c>
      <c r="J152" s="793" t="s">
        <v>175</v>
      </c>
      <c r="K152" s="80"/>
    </row>
    <row r="153" spans="1:11" ht="36" customHeight="1" thickBot="1">
      <c r="A153" s="423"/>
      <c r="B153" s="425"/>
      <c r="C153" s="426"/>
      <c r="D153" s="789"/>
      <c r="E153" s="792"/>
      <c r="F153" s="792"/>
      <c r="G153" s="792"/>
      <c r="H153" s="792"/>
      <c r="I153" s="792"/>
      <c r="J153" s="794"/>
      <c r="K153" s="80"/>
    </row>
    <row r="154" spans="1:11" ht="13.5" thickBot="1">
      <c r="A154" s="423"/>
      <c r="B154" s="425"/>
      <c r="C154" s="174"/>
      <c r="D154" s="87"/>
      <c r="E154" s="88" t="s">
        <v>176</v>
      </c>
      <c r="F154" s="87" t="s">
        <v>177</v>
      </c>
      <c r="G154" s="427" t="s">
        <v>178</v>
      </c>
      <c r="H154" s="427" t="s">
        <v>179</v>
      </c>
      <c r="I154" s="427" t="s">
        <v>180</v>
      </c>
      <c r="J154" s="428" t="s">
        <v>181</v>
      </c>
      <c r="K154" s="80"/>
    </row>
    <row r="155" spans="1:11" ht="13.5" thickBot="1">
      <c r="A155" s="423"/>
      <c r="B155" s="429">
        <v>76</v>
      </c>
      <c r="C155" s="186" t="s">
        <v>56</v>
      </c>
      <c r="D155" s="607"/>
      <c r="E155" s="607"/>
      <c r="F155" s="607"/>
      <c r="G155" s="232">
        <f>E155+F155</f>
        <v>0</v>
      </c>
      <c r="H155" s="607"/>
      <c r="I155" s="232">
        <f>H155-G155</f>
        <v>0</v>
      </c>
      <c r="J155" s="237">
        <f>IF(G155=0,0,I155/G155)</f>
        <v>0</v>
      </c>
      <c r="K155" s="187"/>
    </row>
    <row r="156" spans="1:11" ht="12.75">
      <c r="A156" s="423"/>
      <c r="B156" s="429"/>
      <c r="C156" s="182"/>
      <c r="D156" s="231"/>
      <c r="E156" s="231"/>
      <c r="F156" s="231"/>
      <c r="G156" s="231"/>
      <c r="H156" s="231"/>
      <c r="I156" s="231"/>
      <c r="J156" s="238"/>
      <c r="K156" s="187"/>
    </row>
    <row r="157" spans="1:11" ht="13.5" thickBot="1">
      <c r="A157" s="423"/>
      <c r="B157" s="188" t="s">
        <v>57</v>
      </c>
      <c r="C157" s="430"/>
      <c r="D157" s="233"/>
      <c r="E157" s="233"/>
      <c r="F157" s="233"/>
      <c r="G157" s="233"/>
      <c r="H157" s="233"/>
      <c r="I157" s="234"/>
      <c r="J157" s="239"/>
      <c r="K157" s="189"/>
    </row>
    <row r="158" spans="1:11" ht="12.75">
      <c r="A158" s="423"/>
      <c r="B158" s="190">
        <v>771</v>
      </c>
      <c r="C158" s="191" t="s">
        <v>58</v>
      </c>
      <c r="D158" s="603"/>
      <c r="E158" s="603"/>
      <c r="F158" s="603"/>
      <c r="G158" s="222">
        <f aca="true" t="shared" si="18" ref="G158:G163">E158+F158</f>
        <v>0</v>
      </c>
      <c r="H158" s="603"/>
      <c r="I158" s="208">
        <f aca="true" t="shared" si="19" ref="I158:I163">H158-G158</f>
        <v>0</v>
      </c>
      <c r="J158" s="240">
        <f aca="true" t="shared" si="20" ref="J158:J163">IF(G158=0,0,I158/G158)</f>
        <v>0</v>
      </c>
      <c r="K158" s="192"/>
    </row>
    <row r="159" spans="1:11" ht="12.75">
      <c r="A159" s="423"/>
      <c r="B159" s="190">
        <v>772</v>
      </c>
      <c r="C159" s="347" t="s">
        <v>274</v>
      </c>
      <c r="D159" s="608"/>
      <c r="E159" s="608"/>
      <c r="F159" s="608"/>
      <c r="G159" s="223">
        <f t="shared" si="18"/>
        <v>0</v>
      </c>
      <c r="H159" s="608"/>
      <c r="I159" s="209">
        <f t="shared" si="19"/>
        <v>0</v>
      </c>
      <c r="J159" s="241">
        <f t="shared" si="20"/>
        <v>0</v>
      </c>
      <c r="K159" s="192"/>
    </row>
    <row r="160" spans="1:11" ht="12.75">
      <c r="A160" s="423"/>
      <c r="B160" s="190">
        <v>773</v>
      </c>
      <c r="C160" s="146" t="s">
        <v>124</v>
      </c>
      <c r="D160" s="604"/>
      <c r="E160" s="604"/>
      <c r="F160" s="604"/>
      <c r="G160" s="223">
        <f t="shared" si="18"/>
        <v>0</v>
      </c>
      <c r="H160" s="604"/>
      <c r="I160" s="209">
        <f t="shared" si="19"/>
        <v>0</v>
      </c>
      <c r="J160" s="241">
        <f t="shared" si="20"/>
        <v>0</v>
      </c>
      <c r="K160" s="192"/>
    </row>
    <row r="161" spans="1:11" ht="12.75">
      <c r="A161" s="423"/>
      <c r="B161" s="190">
        <v>775</v>
      </c>
      <c r="C161" s="193" t="s">
        <v>211</v>
      </c>
      <c r="D161" s="604"/>
      <c r="E161" s="604"/>
      <c r="F161" s="604"/>
      <c r="G161" s="223">
        <f t="shared" si="18"/>
        <v>0</v>
      </c>
      <c r="H161" s="604"/>
      <c r="I161" s="209">
        <f t="shared" si="19"/>
        <v>0</v>
      </c>
      <c r="J161" s="241">
        <f t="shared" si="20"/>
        <v>0</v>
      </c>
      <c r="K161" s="194"/>
    </row>
    <row r="162" spans="1:11" ht="25.5">
      <c r="A162" s="423"/>
      <c r="B162" s="190">
        <v>777</v>
      </c>
      <c r="C162" s="193" t="s">
        <v>215</v>
      </c>
      <c r="D162" s="605"/>
      <c r="E162" s="605"/>
      <c r="F162" s="605"/>
      <c r="G162" s="218">
        <f t="shared" si="18"/>
        <v>0</v>
      </c>
      <c r="H162" s="605"/>
      <c r="I162" s="209">
        <f t="shared" si="19"/>
        <v>0</v>
      </c>
      <c r="J162" s="241">
        <f t="shared" si="20"/>
        <v>0</v>
      </c>
      <c r="K162" s="194"/>
    </row>
    <row r="163" spans="1:11" ht="13.5" thickBot="1">
      <c r="A163" s="423"/>
      <c r="B163" s="190">
        <v>778</v>
      </c>
      <c r="C163" s="195" t="s">
        <v>59</v>
      </c>
      <c r="D163" s="606"/>
      <c r="E163" s="606"/>
      <c r="F163" s="606"/>
      <c r="G163" s="230">
        <f t="shared" si="18"/>
        <v>0</v>
      </c>
      <c r="H163" s="606"/>
      <c r="I163" s="210">
        <f t="shared" si="19"/>
        <v>0</v>
      </c>
      <c r="J163" s="242">
        <f t="shared" si="20"/>
        <v>0</v>
      </c>
      <c r="K163" s="192"/>
    </row>
    <row r="164" spans="1:11" ht="12.75">
      <c r="A164" s="423"/>
      <c r="B164" s="199"/>
      <c r="C164" s="196"/>
      <c r="D164" s="231"/>
      <c r="E164" s="231"/>
      <c r="F164" s="231"/>
      <c r="G164" s="231"/>
      <c r="H164" s="231"/>
      <c r="I164" s="211"/>
      <c r="J164" s="243"/>
      <c r="K164" s="192"/>
    </row>
    <row r="165" spans="1:11" ht="13.5" thickBot="1">
      <c r="A165" s="423"/>
      <c r="B165" s="188" t="s">
        <v>60</v>
      </c>
      <c r="C165" s="197"/>
      <c r="D165" s="233"/>
      <c r="E165" s="233"/>
      <c r="F165" s="233"/>
      <c r="G165" s="233"/>
      <c r="H165" s="233"/>
      <c r="I165" s="234"/>
      <c r="J165" s="239"/>
      <c r="K165" s="189"/>
    </row>
    <row r="166" spans="1:11" ht="12.75">
      <c r="A166" s="423"/>
      <c r="B166" s="190">
        <v>7815</v>
      </c>
      <c r="C166" s="167" t="s">
        <v>125</v>
      </c>
      <c r="D166" s="603"/>
      <c r="E166" s="603"/>
      <c r="F166" s="603"/>
      <c r="G166" s="222">
        <f aca="true" t="shared" si="21" ref="G166:G172">E166+F166</f>
        <v>0</v>
      </c>
      <c r="H166" s="603"/>
      <c r="I166" s="208">
        <f aca="true" t="shared" si="22" ref="I166:I172">H166-G166</f>
        <v>0</v>
      </c>
      <c r="J166" s="240">
        <f aca="true" t="shared" si="23" ref="J166:J172">IF(G166=0,0,I166/G166)</f>
        <v>0</v>
      </c>
      <c r="K166" s="192"/>
    </row>
    <row r="167" spans="1:11" ht="25.5">
      <c r="A167" s="423"/>
      <c r="B167" s="190">
        <v>7816</v>
      </c>
      <c r="C167" s="146" t="s">
        <v>89</v>
      </c>
      <c r="D167" s="604"/>
      <c r="E167" s="604"/>
      <c r="F167" s="604"/>
      <c r="G167" s="223">
        <f t="shared" si="21"/>
        <v>0</v>
      </c>
      <c r="H167" s="604"/>
      <c r="I167" s="209">
        <f t="shared" si="22"/>
        <v>0</v>
      </c>
      <c r="J167" s="241">
        <f t="shared" si="23"/>
        <v>0</v>
      </c>
      <c r="K167" s="192"/>
    </row>
    <row r="168" spans="1:11" ht="12.75">
      <c r="A168" s="423"/>
      <c r="B168" s="190">
        <v>7817</v>
      </c>
      <c r="C168" s="146" t="s">
        <v>88</v>
      </c>
      <c r="D168" s="604"/>
      <c r="E168" s="604"/>
      <c r="F168" s="604"/>
      <c r="G168" s="223">
        <f t="shared" si="21"/>
        <v>0</v>
      </c>
      <c r="H168" s="604"/>
      <c r="I168" s="209">
        <f t="shared" si="22"/>
        <v>0</v>
      </c>
      <c r="J168" s="241">
        <f t="shared" si="23"/>
        <v>0</v>
      </c>
      <c r="K168" s="192"/>
    </row>
    <row r="169" spans="1:11" ht="25.5">
      <c r="A169" s="423"/>
      <c r="B169" s="190">
        <v>786</v>
      </c>
      <c r="C169" s="146" t="s">
        <v>61</v>
      </c>
      <c r="D169" s="604"/>
      <c r="E169" s="604"/>
      <c r="F169" s="604"/>
      <c r="G169" s="223">
        <f t="shared" si="21"/>
        <v>0</v>
      </c>
      <c r="H169" s="604"/>
      <c r="I169" s="209">
        <f t="shared" si="22"/>
        <v>0</v>
      </c>
      <c r="J169" s="241">
        <f t="shared" si="23"/>
        <v>0</v>
      </c>
      <c r="K169" s="192"/>
    </row>
    <row r="170" spans="1:11" ht="25.5">
      <c r="A170" s="423"/>
      <c r="B170" s="190">
        <v>787</v>
      </c>
      <c r="C170" s="146" t="s">
        <v>62</v>
      </c>
      <c r="D170" s="604"/>
      <c r="E170" s="604"/>
      <c r="F170" s="604"/>
      <c r="G170" s="223">
        <f t="shared" si="21"/>
        <v>0</v>
      </c>
      <c r="H170" s="604"/>
      <c r="I170" s="209">
        <f t="shared" si="22"/>
        <v>0</v>
      </c>
      <c r="J170" s="241">
        <f t="shared" si="23"/>
        <v>0</v>
      </c>
      <c r="K170" s="192"/>
    </row>
    <row r="171" spans="1:11" ht="25.5">
      <c r="A171" s="423"/>
      <c r="B171" s="154">
        <v>78742</v>
      </c>
      <c r="C171" s="198" t="s">
        <v>87</v>
      </c>
      <c r="D171" s="609"/>
      <c r="E171" s="609"/>
      <c r="F171" s="609"/>
      <c r="G171" s="259">
        <f t="shared" si="21"/>
        <v>0</v>
      </c>
      <c r="H171" s="609"/>
      <c r="I171" s="213">
        <f t="shared" si="22"/>
        <v>0</v>
      </c>
      <c r="J171" s="257">
        <f t="shared" si="23"/>
        <v>0</v>
      </c>
      <c r="K171" s="192"/>
    </row>
    <row r="172" spans="1:11" ht="13.5" thickBot="1">
      <c r="A172" s="423"/>
      <c r="B172" s="190">
        <v>79</v>
      </c>
      <c r="C172" s="195" t="s">
        <v>63</v>
      </c>
      <c r="D172" s="602"/>
      <c r="E172" s="602"/>
      <c r="F172" s="602"/>
      <c r="G172" s="210">
        <f t="shared" si="21"/>
        <v>0</v>
      </c>
      <c r="H172" s="602"/>
      <c r="I172" s="210">
        <f t="shared" si="22"/>
        <v>0</v>
      </c>
      <c r="J172" s="242">
        <f t="shared" si="23"/>
        <v>0</v>
      </c>
      <c r="K172" s="192"/>
    </row>
    <row r="173" spans="1:11" ht="13.5" thickBot="1">
      <c r="A173" s="423"/>
      <c r="B173" s="199"/>
      <c r="C173" s="196"/>
      <c r="D173" s="211"/>
      <c r="E173" s="211"/>
      <c r="F173" s="211"/>
      <c r="G173" s="211"/>
      <c r="H173" s="211"/>
      <c r="I173" s="211"/>
      <c r="J173" s="243"/>
      <c r="K173" s="192"/>
    </row>
    <row r="174" spans="1:11" ht="14.25" thickBot="1" thickTop="1">
      <c r="A174" s="423"/>
      <c r="B174" s="431"/>
      <c r="C174" s="114" t="s">
        <v>42</v>
      </c>
      <c r="D174" s="225">
        <f>D155+SUM(D158:D163)+SUM(D166:D170)+D172</f>
        <v>0</v>
      </c>
      <c r="E174" s="225">
        <f>E155+SUM(E158:E163)+SUM(E166:E170)+E172</f>
        <v>0</v>
      </c>
      <c r="F174" s="225">
        <f>F155+SUM(F158:F163)+SUM(F166:F170)+F172</f>
        <v>0</v>
      </c>
      <c r="G174" s="225">
        <f>E174+F174</f>
        <v>0</v>
      </c>
      <c r="H174" s="225">
        <f>H155+SUM(H158:H163)+SUM(H166:H170)+H172</f>
        <v>0</v>
      </c>
      <c r="I174" s="225">
        <f>H174-G174</f>
        <v>0</v>
      </c>
      <c r="J174" s="244">
        <f>IF(G174=0,0,I174/G174)</f>
        <v>0</v>
      </c>
      <c r="K174" s="115"/>
    </row>
    <row r="175" spans="1:11" s="54" customFormat="1" ht="14.25" thickBot="1" thickTop="1">
      <c r="A175" s="432"/>
      <c r="B175" s="199"/>
      <c r="C175" s="200"/>
      <c r="D175" s="211"/>
      <c r="E175" s="211"/>
      <c r="F175" s="211"/>
      <c r="G175" s="211"/>
      <c r="H175" s="211"/>
      <c r="I175" s="211"/>
      <c r="J175" s="243"/>
      <c r="K175" s="192"/>
    </row>
    <row r="176" spans="1:11" ht="14.25" thickBot="1" thickTop="1">
      <c r="A176" s="423"/>
      <c r="B176" s="199"/>
      <c r="C176" s="114" t="s">
        <v>84</v>
      </c>
      <c r="D176" s="225">
        <f>D121+D148+D174</f>
        <v>0</v>
      </c>
      <c r="E176" s="225">
        <f>E121+E148+E174</f>
        <v>0</v>
      </c>
      <c r="F176" s="225">
        <f>F121+F148+F174</f>
        <v>0</v>
      </c>
      <c r="G176" s="225">
        <f>E176+F176</f>
        <v>0</v>
      </c>
      <c r="H176" s="225">
        <f>H121+H148+H174</f>
        <v>0</v>
      </c>
      <c r="I176" s="225">
        <f>H176-G176</f>
        <v>0</v>
      </c>
      <c r="J176" s="244">
        <f>IF(G176=0,0,I176/G176)</f>
        <v>0</v>
      </c>
      <c r="K176" s="160"/>
    </row>
    <row r="177" spans="1:11" ht="14.25" thickBot="1" thickTop="1">
      <c r="A177" s="423"/>
      <c r="B177" s="190"/>
      <c r="C177" s="196"/>
      <c r="D177" s="211"/>
      <c r="E177" s="211"/>
      <c r="F177" s="211"/>
      <c r="G177" s="211"/>
      <c r="H177" s="211"/>
      <c r="I177" s="211"/>
      <c r="J177" s="243"/>
      <c r="K177" s="192"/>
    </row>
    <row r="178" spans="1:11" ht="14.25" thickBot="1" thickTop="1">
      <c r="A178" s="423"/>
      <c r="B178" s="433"/>
      <c r="C178" s="114" t="s">
        <v>183</v>
      </c>
      <c r="D178" s="225">
        <f>IF(D176-D96&gt;0,0,D96-D176)</f>
        <v>0</v>
      </c>
      <c r="E178" s="225">
        <f>IF(E176-E96&gt;0,0,E96-E176)</f>
        <v>0</v>
      </c>
      <c r="F178" s="225">
        <f>IF(F176-F96&gt;0,0,F96-F176)</f>
        <v>0</v>
      </c>
      <c r="G178" s="225">
        <f>IF((G176-G96)&gt;0,0,G96-G176)</f>
        <v>0</v>
      </c>
      <c r="H178" s="225">
        <f>IF(H176-H96&gt;0,0,H96-H176)</f>
        <v>0</v>
      </c>
      <c r="I178" s="216">
        <f>H178-G178</f>
        <v>0</v>
      </c>
      <c r="J178" s="244">
        <f>IF(G178=0,0,I178/G178)</f>
        <v>0</v>
      </c>
      <c r="K178" s="115"/>
    </row>
    <row r="179" spans="1:11" ht="14.25" thickBot="1" thickTop="1">
      <c r="A179" s="423"/>
      <c r="B179" s="433"/>
      <c r="C179" s="434"/>
      <c r="D179" s="231"/>
      <c r="E179" s="231"/>
      <c r="F179" s="231"/>
      <c r="G179" s="231"/>
      <c r="H179" s="231"/>
      <c r="I179" s="231"/>
      <c r="J179" s="238"/>
      <c r="K179" s="201"/>
    </row>
    <row r="180" spans="1:11" ht="14.25" thickBot="1" thickTop="1">
      <c r="A180" s="423"/>
      <c r="B180" s="433"/>
      <c r="C180" s="114" t="s">
        <v>184</v>
      </c>
      <c r="D180" s="225">
        <f>D176+D178</f>
        <v>0</v>
      </c>
      <c r="E180" s="225">
        <f>E176+E178</f>
        <v>0</v>
      </c>
      <c r="F180" s="225">
        <f>F176+F178</f>
        <v>0</v>
      </c>
      <c r="G180" s="225">
        <f>G176+G178</f>
        <v>0</v>
      </c>
      <c r="H180" s="225">
        <f>H176+H178</f>
        <v>0</v>
      </c>
      <c r="I180" s="216">
        <f>H180-G180</f>
        <v>0</v>
      </c>
      <c r="J180" s="244">
        <f>IF(G180=0,0,I180/G180)</f>
        <v>0</v>
      </c>
      <c r="K180" s="160"/>
    </row>
    <row r="181" spans="1:11" ht="14.25" thickBot="1" thickTop="1">
      <c r="A181" s="423"/>
      <c r="B181" s="435"/>
      <c r="C181" s="435"/>
      <c r="D181" s="231"/>
      <c r="E181" s="231"/>
      <c r="F181" s="231"/>
      <c r="G181" s="231"/>
      <c r="H181" s="231"/>
      <c r="I181" s="231"/>
      <c r="J181" s="238"/>
      <c r="K181" s="201"/>
    </row>
    <row r="182" spans="1:11" ht="26.25" thickTop="1">
      <c r="A182" s="423"/>
      <c r="B182" s="202"/>
      <c r="C182" s="282" t="s">
        <v>271</v>
      </c>
      <c r="D182" s="597"/>
      <c r="E182" s="597"/>
      <c r="F182" s="597"/>
      <c r="G182" s="235">
        <f>E182+F182</f>
        <v>0</v>
      </c>
      <c r="H182" s="597"/>
      <c r="I182" s="235">
        <f>H182-G182</f>
        <v>0</v>
      </c>
      <c r="J182" s="245">
        <f>IF(G182=0,0,I182/G182)</f>
        <v>0</v>
      </c>
      <c r="K182" s="201"/>
    </row>
    <row r="183" spans="1:11" ht="13.5" thickBot="1">
      <c r="A183" s="423"/>
      <c r="B183" s="202"/>
      <c r="C183" s="283" t="s">
        <v>272</v>
      </c>
      <c r="D183" s="598"/>
      <c r="E183" s="598"/>
      <c r="F183" s="598"/>
      <c r="G183" s="236">
        <f>E183+F183</f>
        <v>0</v>
      </c>
      <c r="H183" s="598"/>
      <c r="I183" s="236">
        <f>H183-G183</f>
        <v>0</v>
      </c>
      <c r="J183" s="246">
        <f>IF(G183=0,0,I183/G183)</f>
        <v>0</v>
      </c>
      <c r="K183" s="201"/>
    </row>
    <row r="184" spans="1:11" ht="14.25" thickBot="1" thickTop="1">
      <c r="A184" s="436"/>
      <c r="B184" s="203"/>
      <c r="C184" s="204"/>
      <c r="D184" s="205"/>
      <c r="E184" s="205"/>
      <c r="F184" s="205"/>
      <c r="G184" s="205"/>
      <c r="H184" s="205"/>
      <c r="I184" s="205"/>
      <c r="J184" s="206"/>
      <c r="K184" s="207"/>
    </row>
  </sheetData>
  <sheetProtection password="EAD6" sheet="1" objects="1" scenarios="1"/>
  <mergeCells count="60">
    <mergeCell ref="H151:J151"/>
    <mergeCell ref="E152:E153"/>
    <mergeCell ref="F152:F153"/>
    <mergeCell ref="G152:G153"/>
    <mergeCell ref="H152:H153"/>
    <mergeCell ref="I152:I153"/>
    <mergeCell ref="J152:J153"/>
    <mergeCell ref="H123:J123"/>
    <mergeCell ref="E124:E125"/>
    <mergeCell ref="F124:F125"/>
    <mergeCell ref="G124:G125"/>
    <mergeCell ref="H124:H125"/>
    <mergeCell ref="I124:I125"/>
    <mergeCell ref="J124:J125"/>
    <mergeCell ref="H105:J105"/>
    <mergeCell ref="E106:E107"/>
    <mergeCell ref="F106:F107"/>
    <mergeCell ref="G106:G107"/>
    <mergeCell ref="H106:H107"/>
    <mergeCell ref="I106:I107"/>
    <mergeCell ref="J106:J107"/>
    <mergeCell ref="H36:H37"/>
    <mergeCell ref="I36:I37"/>
    <mergeCell ref="J36:J37"/>
    <mergeCell ref="H51:J51"/>
    <mergeCell ref="E52:E53"/>
    <mergeCell ref="F52:F53"/>
    <mergeCell ref="G52:G53"/>
    <mergeCell ref="H52:H53"/>
    <mergeCell ref="I52:I53"/>
    <mergeCell ref="J52:J53"/>
    <mergeCell ref="C123:C124"/>
    <mergeCell ref="D123:D125"/>
    <mergeCell ref="E123:G123"/>
    <mergeCell ref="D151:D153"/>
    <mergeCell ref="E151:G151"/>
    <mergeCell ref="H9:J9"/>
    <mergeCell ref="E10:E11"/>
    <mergeCell ref="F10:F11"/>
    <mergeCell ref="G10:G11"/>
    <mergeCell ref="H10:H11"/>
    <mergeCell ref="D105:D107"/>
    <mergeCell ref="E105:G105"/>
    <mergeCell ref="D9:D11"/>
    <mergeCell ref="E9:G9"/>
    <mergeCell ref="D35:D37"/>
    <mergeCell ref="E35:G35"/>
    <mergeCell ref="G36:G37"/>
    <mergeCell ref="E36:E37"/>
    <mergeCell ref="F36:F37"/>
    <mergeCell ref="B2:C2"/>
    <mergeCell ref="D2:F2"/>
    <mergeCell ref="B3:C3"/>
    <mergeCell ref="D3:F3"/>
    <mergeCell ref="B6:J6"/>
    <mergeCell ref="D51:D53"/>
    <mergeCell ref="E51:G51"/>
    <mergeCell ref="I10:I11"/>
    <mergeCell ref="J10:J11"/>
    <mergeCell ref="H35:J35"/>
  </mergeCells>
  <printOptions/>
  <pageMargins left="0.1968503937007874" right="0.1968503937007874" top="0.1968503937007874" bottom="0.1968503937007874" header="0.31496062992125984" footer="0.31496062992125984"/>
  <pageSetup horizontalDpi="600" verticalDpi="600" orientation="landscape" paperSize="9" r:id="rId2"/>
  <rowBreaks count="2" manualBreakCount="2">
    <brk id="49" max="255" man="1"/>
    <brk id="149" max="255" man="1"/>
  </rowBreaks>
  <ignoredErrors>
    <ignoredError sqref="E12:H12" numberStoredAsText="1"/>
    <ignoredError sqref="G174 G176" formula="1"/>
  </ignoredErrors>
  <drawing r:id="rId1"/>
</worksheet>
</file>

<file path=xl/worksheets/sheet9.xml><?xml version="1.0" encoding="utf-8"?>
<worksheet xmlns="http://schemas.openxmlformats.org/spreadsheetml/2006/main" xmlns:r="http://schemas.openxmlformats.org/officeDocument/2006/relationships">
  <sheetPr codeName="Feuil8">
    <tabColor rgb="FF00B050"/>
  </sheetPr>
  <dimension ref="A1:K184"/>
  <sheetViews>
    <sheetView zoomScalePageLayoutView="0" workbookViewId="0" topLeftCell="A1">
      <selection activeCell="D9" sqref="D9:D1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11.25">
      <c r="A1" s="422"/>
      <c r="B1" s="437"/>
      <c r="C1" s="438"/>
      <c r="D1" s="439"/>
      <c r="E1" s="439"/>
      <c r="F1" s="439"/>
      <c r="G1" s="439"/>
      <c r="H1" s="439"/>
      <c r="I1" s="439"/>
      <c r="J1" s="440"/>
      <c r="K1" s="441"/>
    </row>
    <row r="2" spans="1:11" s="31" customFormat="1" ht="25.5" customHeight="1">
      <c r="A2" s="442"/>
      <c r="B2" s="779" t="s">
        <v>295</v>
      </c>
      <c r="C2" s="779"/>
      <c r="D2" s="801"/>
      <c r="E2" s="802"/>
      <c r="F2" s="802"/>
      <c r="G2" s="802"/>
      <c r="H2" s="802"/>
      <c r="I2" s="802"/>
      <c r="J2" s="803"/>
      <c r="K2" s="76"/>
    </row>
    <row r="3" spans="1:11" s="31" customFormat="1" ht="25.5" customHeight="1">
      <c r="A3" s="442"/>
      <c r="B3" s="799" t="s">
        <v>264</v>
      </c>
      <c r="C3" s="800"/>
      <c r="D3" s="801"/>
      <c r="E3" s="802"/>
      <c r="F3" s="802"/>
      <c r="G3" s="802"/>
      <c r="H3" s="802"/>
      <c r="I3" s="802"/>
      <c r="J3" s="803"/>
      <c r="K3" s="76"/>
    </row>
    <row r="4" spans="1:11" ht="25.5" customHeight="1">
      <c r="A4" s="423"/>
      <c r="B4" s="779" t="s">
        <v>296</v>
      </c>
      <c r="C4" s="779"/>
      <c r="D4" s="804"/>
      <c r="E4" s="805"/>
      <c r="F4" s="805"/>
      <c r="G4" s="805"/>
      <c r="H4" s="805"/>
      <c r="I4" s="805"/>
      <c r="J4" s="806"/>
      <c r="K4" s="75"/>
    </row>
    <row r="5" spans="1:11" ht="11.25">
      <c r="A5" s="423"/>
      <c r="B5" s="74"/>
      <c r="C5" s="443"/>
      <c r="D5" s="72"/>
      <c r="E5" s="72"/>
      <c r="F5" s="72"/>
      <c r="G5" s="72"/>
      <c r="H5" s="72"/>
      <c r="I5" s="72"/>
      <c r="J5" s="73"/>
      <c r="K5" s="75"/>
    </row>
    <row r="6" spans="1:11" ht="38.25" customHeight="1">
      <c r="A6" s="423"/>
      <c r="B6" s="786" t="s">
        <v>294</v>
      </c>
      <c r="C6" s="786"/>
      <c r="D6" s="786"/>
      <c r="E6" s="786"/>
      <c r="F6" s="786"/>
      <c r="G6" s="786"/>
      <c r="H6" s="786"/>
      <c r="I6" s="786"/>
      <c r="J6" s="786"/>
      <c r="K6" s="75"/>
    </row>
    <row r="7" spans="1:11" ht="11.25">
      <c r="A7" s="423"/>
      <c r="B7" s="74"/>
      <c r="C7" s="443"/>
      <c r="D7" s="72"/>
      <c r="E7" s="72"/>
      <c r="F7" s="72"/>
      <c r="G7" s="72"/>
      <c r="H7" s="72"/>
      <c r="I7" s="72"/>
      <c r="J7" s="73"/>
      <c r="K7" s="75"/>
    </row>
    <row r="8" spans="1:11" ht="13.5" thickBot="1">
      <c r="A8" s="423"/>
      <c r="B8" s="77" t="s">
        <v>206</v>
      </c>
      <c r="C8" s="433"/>
      <c r="D8" s="78"/>
      <c r="E8" s="78"/>
      <c r="F8" s="78"/>
      <c r="G8" s="78"/>
      <c r="H8" s="78"/>
      <c r="I8" s="78"/>
      <c r="J8" s="79"/>
      <c r="K8" s="80"/>
    </row>
    <row r="9" spans="1:11" s="35" customFormat="1" ht="11.25" customHeight="1">
      <c r="A9" s="444"/>
      <c r="B9" s="81"/>
      <c r="C9" s="445"/>
      <c r="D9" s="787" t="str">
        <f>IF('Page de garde'!$D$4="","Réalisations Exercice N-1","Réalisations Exercice "&amp;'Page de garde'!$D$4-1)</f>
        <v>Réalisations Exercice N-1</v>
      </c>
      <c r="E9" s="790" t="str">
        <f>IF('Page de garde'!$D$4="","Budget exercice N","Budget exercice "&amp;'Page de garde'!$D$4)</f>
        <v>Budget exercice N</v>
      </c>
      <c r="F9" s="790"/>
      <c r="G9" s="790"/>
      <c r="H9" s="795" t="str">
        <f>IF('Page de garde'!$D$4="","Réalisé  Exercice N","Réalisé Exercice "&amp;'Page de garde'!$D$4)</f>
        <v>Réalisé  Exercice N</v>
      </c>
      <c r="I9" s="795"/>
      <c r="J9" s="796"/>
      <c r="K9" s="82"/>
    </row>
    <row r="10" spans="1:11" s="35" customFormat="1" ht="11.25" customHeight="1">
      <c r="A10" s="444"/>
      <c r="B10" s="81"/>
      <c r="C10" s="83" t="s">
        <v>257</v>
      </c>
      <c r="D10" s="788"/>
      <c r="E10" s="791" t="s">
        <v>170</v>
      </c>
      <c r="F10" s="791" t="s">
        <v>171</v>
      </c>
      <c r="G10" s="791" t="s">
        <v>172</v>
      </c>
      <c r="H10" s="791" t="s">
        <v>173</v>
      </c>
      <c r="I10" s="791" t="s">
        <v>174</v>
      </c>
      <c r="J10" s="793" t="s">
        <v>175</v>
      </c>
      <c r="K10" s="82"/>
    </row>
    <row r="11" spans="1:11" s="36" customFormat="1" ht="34.5" customHeight="1" thickBot="1">
      <c r="A11" s="446"/>
      <c r="B11" s="81" t="s">
        <v>337</v>
      </c>
      <c r="C11" s="83"/>
      <c r="D11" s="789"/>
      <c r="E11" s="792"/>
      <c r="F11" s="792"/>
      <c r="G11" s="792"/>
      <c r="H11" s="792"/>
      <c r="I11" s="792"/>
      <c r="J11" s="794"/>
      <c r="K11" s="84"/>
    </row>
    <row r="12" spans="1:11" s="37" customFormat="1" ht="13.5" thickBot="1">
      <c r="A12" s="447"/>
      <c r="B12" s="85" t="s">
        <v>1</v>
      </c>
      <c r="C12" s="86"/>
      <c r="D12" s="87"/>
      <c r="E12" s="88" t="s">
        <v>176</v>
      </c>
      <c r="F12" s="87" t="s">
        <v>177</v>
      </c>
      <c r="G12" s="427" t="s">
        <v>178</v>
      </c>
      <c r="H12" s="427" t="s">
        <v>179</v>
      </c>
      <c r="I12" s="427" t="s">
        <v>180</v>
      </c>
      <c r="J12" s="428" t="s">
        <v>181</v>
      </c>
      <c r="K12" s="89"/>
    </row>
    <row r="13" spans="1:11" s="37" customFormat="1" ht="12.75">
      <c r="A13" s="447"/>
      <c r="B13" s="90">
        <v>60</v>
      </c>
      <c r="C13" s="91" t="s">
        <v>65</v>
      </c>
      <c r="D13" s="599"/>
      <c r="E13" s="599"/>
      <c r="F13" s="599"/>
      <c r="G13" s="208">
        <f>E13+F13</f>
        <v>0</v>
      </c>
      <c r="H13" s="599"/>
      <c r="I13" s="208">
        <f>H13-G13</f>
        <v>0</v>
      </c>
      <c r="J13" s="240">
        <f>IF(G13=0,0,I13/G13)</f>
        <v>0</v>
      </c>
      <c r="K13" s="92"/>
    </row>
    <row r="14" spans="1:11" s="37" customFormat="1" ht="12.75">
      <c r="A14" s="447"/>
      <c r="B14" s="90">
        <v>709</v>
      </c>
      <c r="C14" s="93" t="s">
        <v>3</v>
      </c>
      <c r="D14" s="601"/>
      <c r="E14" s="601"/>
      <c r="F14" s="601"/>
      <c r="G14" s="209">
        <f>E14+F14</f>
        <v>0</v>
      </c>
      <c r="H14" s="601"/>
      <c r="I14" s="209">
        <f>H14-G14</f>
        <v>0</v>
      </c>
      <c r="J14" s="241">
        <f>IF(G14=0,0,I14/G14)</f>
        <v>0</v>
      </c>
      <c r="K14" s="92"/>
    </row>
    <row r="15" spans="1:11" s="37" customFormat="1" ht="13.5" thickBot="1">
      <c r="A15" s="447"/>
      <c r="B15" s="90">
        <v>713</v>
      </c>
      <c r="C15" s="94" t="s">
        <v>4</v>
      </c>
      <c r="D15" s="602"/>
      <c r="E15" s="602"/>
      <c r="F15" s="602"/>
      <c r="G15" s="210">
        <f>E15+F15</f>
        <v>0</v>
      </c>
      <c r="H15" s="602"/>
      <c r="I15" s="210">
        <f>H15-G15</f>
        <v>0</v>
      </c>
      <c r="J15" s="242">
        <f>IF(G15=0,0,I15/G15)</f>
        <v>0</v>
      </c>
      <c r="K15" s="92"/>
    </row>
    <row r="16" spans="1:11" s="38" customFormat="1" ht="12.75">
      <c r="A16" s="447"/>
      <c r="B16" s="90"/>
      <c r="C16" s="95"/>
      <c r="D16" s="211"/>
      <c r="E16" s="211"/>
      <c r="F16" s="211"/>
      <c r="G16" s="211"/>
      <c r="H16" s="211"/>
      <c r="I16" s="211"/>
      <c r="J16" s="243"/>
      <c r="K16" s="92"/>
    </row>
    <row r="17" spans="1:11" s="39" customFormat="1" ht="13.5" thickBot="1">
      <c r="A17" s="448"/>
      <c r="B17" s="85" t="s">
        <v>5</v>
      </c>
      <c r="C17" s="95"/>
      <c r="D17" s="211"/>
      <c r="E17" s="211"/>
      <c r="F17" s="211"/>
      <c r="G17" s="211"/>
      <c r="H17" s="211"/>
      <c r="I17" s="211"/>
      <c r="J17" s="243"/>
      <c r="K17" s="92"/>
    </row>
    <row r="18" spans="1:11" s="40" customFormat="1" ht="12.75">
      <c r="A18" s="448"/>
      <c r="B18" s="90">
        <v>6111</v>
      </c>
      <c r="C18" s="91" t="s">
        <v>6</v>
      </c>
      <c r="D18" s="599"/>
      <c r="E18" s="599"/>
      <c r="F18" s="599"/>
      <c r="G18" s="208">
        <f>E18+F18</f>
        <v>0</v>
      </c>
      <c r="H18" s="599"/>
      <c r="I18" s="208">
        <f>H18-G18</f>
        <v>0</v>
      </c>
      <c r="J18" s="240">
        <f>IF(G18=0,0,I18/G18)</f>
        <v>0</v>
      </c>
      <c r="K18" s="92"/>
    </row>
    <row r="19" spans="1:11" s="38" customFormat="1" ht="13.5" thickBot="1">
      <c r="A19" s="447"/>
      <c r="B19" s="90">
        <v>6112</v>
      </c>
      <c r="C19" s="94" t="s">
        <v>7</v>
      </c>
      <c r="D19" s="602"/>
      <c r="E19" s="602"/>
      <c r="F19" s="602"/>
      <c r="G19" s="210">
        <f>E19+F19</f>
        <v>0</v>
      </c>
      <c r="H19" s="602"/>
      <c r="I19" s="210">
        <f>H19-G19</f>
        <v>0</v>
      </c>
      <c r="J19" s="242">
        <f>IF(G19=0,0,I19/G19)</f>
        <v>0</v>
      </c>
      <c r="K19" s="92"/>
    </row>
    <row r="20" spans="1:11" s="41" customFormat="1" ht="12.75">
      <c r="A20" s="449"/>
      <c r="B20" s="98" t="s">
        <v>2</v>
      </c>
      <c r="C20" s="95" t="s">
        <v>2</v>
      </c>
      <c r="D20" s="211"/>
      <c r="E20" s="211"/>
      <c r="F20" s="211"/>
      <c r="G20" s="211"/>
      <c r="H20" s="211"/>
      <c r="I20" s="211"/>
      <c r="J20" s="243"/>
      <c r="K20" s="92"/>
    </row>
    <row r="21" spans="1:11" s="42" customFormat="1" ht="13.5" thickBot="1">
      <c r="A21" s="449"/>
      <c r="B21" s="99" t="s">
        <v>101</v>
      </c>
      <c r="C21" s="100"/>
      <c r="D21" s="212"/>
      <c r="E21" s="212"/>
      <c r="F21" s="212"/>
      <c r="G21" s="212"/>
      <c r="H21" s="212"/>
      <c r="I21" s="212"/>
      <c r="J21" s="248"/>
      <c r="K21" s="102"/>
    </row>
    <row r="22" spans="1:11" s="42" customFormat="1" ht="12.75">
      <c r="A22" s="449"/>
      <c r="B22" s="131">
        <v>624</v>
      </c>
      <c r="C22" s="103" t="s">
        <v>102</v>
      </c>
      <c r="D22" s="599"/>
      <c r="E22" s="599"/>
      <c r="F22" s="599"/>
      <c r="G22" s="208">
        <f aca="true" t="shared" si="0" ref="G22:G31">E22+F22</f>
        <v>0</v>
      </c>
      <c r="H22" s="599"/>
      <c r="I22" s="208">
        <f aca="true" t="shared" si="1" ref="I22:I31">H22-G22</f>
        <v>0</v>
      </c>
      <c r="J22" s="240">
        <f aca="true" t="shared" si="2" ref="J22:J31">IF(G22=0,0,I22/G22)</f>
        <v>0</v>
      </c>
      <c r="K22" s="104"/>
    </row>
    <row r="23" spans="1:11" s="42" customFormat="1" ht="12.75">
      <c r="A23" s="449"/>
      <c r="B23" s="131">
        <v>6245</v>
      </c>
      <c r="C23" s="106" t="s">
        <v>103</v>
      </c>
      <c r="D23" s="600"/>
      <c r="E23" s="600"/>
      <c r="F23" s="600"/>
      <c r="G23" s="213">
        <f t="shared" si="0"/>
        <v>0</v>
      </c>
      <c r="H23" s="600"/>
      <c r="I23" s="213">
        <f t="shared" si="1"/>
        <v>0</v>
      </c>
      <c r="J23" s="257">
        <f t="shared" si="2"/>
        <v>0</v>
      </c>
      <c r="K23" s="104"/>
    </row>
    <row r="24" spans="1:11" s="42" customFormat="1" ht="12.75">
      <c r="A24" s="449"/>
      <c r="B24" s="131">
        <v>625</v>
      </c>
      <c r="C24" s="105" t="s">
        <v>104</v>
      </c>
      <c r="D24" s="601"/>
      <c r="E24" s="601"/>
      <c r="F24" s="601"/>
      <c r="G24" s="209">
        <f t="shared" si="0"/>
        <v>0</v>
      </c>
      <c r="H24" s="601"/>
      <c r="I24" s="209">
        <f t="shared" si="1"/>
        <v>0</v>
      </c>
      <c r="J24" s="241">
        <f t="shared" si="2"/>
        <v>0</v>
      </c>
      <c r="K24" s="104"/>
    </row>
    <row r="25" spans="1:11" s="42" customFormat="1" ht="12.75">
      <c r="A25" s="449"/>
      <c r="B25" s="131">
        <v>626</v>
      </c>
      <c r="C25" s="105" t="s">
        <v>105</v>
      </c>
      <c r="D25" s="601"/>
      <c r="E25" s="601"/>
      <c r="F25" s="601"/>
      <c r="G25" s="209">
        <f t="shared" si="0"/>
        <v>0</v>
      </c>
      <c r="H25" s="601"/>
      <c r="I25" s="209">
        <f t="shared" si="1"/>
        <v>0</v>
      </c>
      <c r="J25" s="241">
        <f t="shared" si="2"/>
        <v>0</v>
      </c>
      <c r="K25" s="104"/>
    </row>
    <row r="26" spans="1:11" s="42" customFormat="1" ht="12.75">
      <c r="A26" s="449"/>
      <c r="B26" s="131">
        <v>628</v>
      </c>
      <c r="C26" s="105" t="s">
        <v>106</v>
      </c>
      <c r="D26" s="601"/>
      <c r="E26" s="601"/>
      <c r="F26" s="601"/>
      <c r="G26" s="209">
        <f t="shared" si="0"/>
        <v>0</v>
      </c>
      <c r="H26" s="601"/>
      <c r="I26" s="209">
        <f t="shared" si="1"/>
        <v>0</v>
      </c>
      <c r="J26" s="241">
        <f t="shared" si="2"/>
        <v>0</v>
      </c>
      <c r="K26" s="104"/>
    </row>
    <row r="27" spans="1:11" s="42" customFormat="1" ht="12.75">
      <c r="A27" s="449"/>
      <c r="B27" s="131">
        <v>6281</v>
      </c>
      <c r="C27" s="106" t="s">
        <v>107</v>
      </c>
      <c r="D27" s="600"/>
      <c r="E27" s="600"/>
      <c r="F27" s="600"/>
      <c r="G27" s="213">
        <f t="shared" si="0"/>
        <v>0</v>
      </c>
      <c r="H27" s="600"/>
      <c r="I27" s="213">
        <f t="shared" si="1"/>
        <v>0</v>
      </c>
      <c r="J27" s="257">
        <f t="shared" si="2"/>
        <v>0</v>
      </c>
      <c r="K27" s="104"/>
    </row>
    <row r="28" spans="1:11" s="42" customFormat="1" ht="12.75">
      <c r="A28" s="449"/>
      <c r="B28" s="131">
        <v>6282</v>
      </c>
      <c r="C28" s="106" t="s">
        <v>108</v>
      </c>
      <c r="D28" s="600"/>
      <c r="E28" s="600"/>
      <c r="F28" s="600"/>
      <c r="G28" s="213">
        <f t="shared" si="0"/>
        <v>0</v>
      </c>
      <c r="H28" s="600"/>
      <c r="I28" s="213">
        <f t="shared" si="1"/>
        <v>0</v>
      </c>
      <c r="J28" s="257">
        <f t="shared" si="2"/>
        <v>0</v>
      </c>
      <c r="K28" s="104"/>
    </row>
    <row r="29" spans="1:11" s="42" customFormat="1" ht="12.75">
      <c r="A29" s="449"/>
      <c r="B29" s="131">
        <v>6283</v>
      </c>
      <c r="C29" s="106" t="s">
        <v>109</v>
      </c>
      <c r="D29" s="600"/>
      <c r="E29" s="600"/>
      <c r="F29" s="600"/>
      <c r="G29" s="213">
        <f t="shared" si="0"/>
        <v>0</v>
      </c>
      <c r="H29" s="600"/>
      <c r="I29" s="213">
        <f t="shared" si="1"/>
        <v>0</v>
      </c>
      <c r="J29" s="257">
        <f t="shared" si="2"/>
        <v>0</v>
      </c>
      <c r="K29" s="104"/>
    </row>
    <row r="30" spans="1:11" s="42" customFormat="1" ht="12.75">
      <c r="A30" s="449"/>
      <c r="B30" s="131">
        <v>6284</v>
      </c>
      <c r="C30" s="107" t="s">
        <v>110</v>
      </c>
      <c r="D30" s="600"/>
      <c r="E30" s="600"/>
      <c r="F30" s="600"/>
      <c r="G30" s="213">
        <f t="shared" si="0"/>
        <v>0</v>
      </c>
      <c r="H30" s="600"/>
      <c r="I30" s="213">
        <f t="shared" si="1"/>
        <v>0</v>
      </c>
      <c r="J30" s="257">
        <f t="shared" si="2"/>
        <v>0</v>
      </c>
      <c r="K30" s="104"/>
    </row>
    <row r="31" spans="1:11" s="31" customFormat="1" ht="13.5" thickBot="1">
      <c r="A31" s="442"/>
      <c r="B31" s="131">
        <v>6286</v>
      </c>
      <c r="C31" s="108" t="s">
        <v>112</v>
      </c>
      <c r="D31" s="610"/>
      <c r="E31" s="610"/>
      <c r="F31" s="610"/>
      <c r="G31" s="214">
        <f t="shared" si="0"/>
        <v>0</v>
      </c>
      <c r="H31" s="610"/>
      <c r="I31" s="214">
        <f t="shared" si="1"/>
        <v>0</v>
      </c>
      <c r="J31" s="251">
        <f t="shared" si="2"/>
        <v>0</v>
      </c>
      <c r="K31" s="104"/>
    </row>
    <row r="32" spans="1:11" s="42" customFormat="1" ht="13.5" thickBot="1">
      <c r="A32" s="449"/>
      <c r="B32" s="109"/>
      <c r="C32" s="110"/>
      <c r="D32" s="215"/>
      <c r="E32" s="215"/>
      <c r="F32" s="215"/>
      <c r="G32" s="215"/>
      <c r="H32" s="215"/>
      <c r="I32" s="215"/>
      <c r="J32" s="258"/>
      <c r="K32" s="113"/>
    </row>
    <row r="33" spans="1:11" s="42" customFormat="1" ht="14.25" thickBot="1" thickTop="1">
      <c r="A33" s="449"/>
      <c r="B33" s="450"/>
      <c r="C33" s="114" t="s">
        <v>8</v>
      </c>
      <c r="D33" s="216">
        <f>SUM(D13:D15)+SUM(D18:D19)+D22+SUM(D24:D26)</f>
        <v>0</v>
      </c>
      <c r="E33" s="216">
        <f>SUM(E13:E15)+SUM(E18:E19)+E22+SUM(E24:E26)</f>
        <v>0</v>
      </c>
      <c r="F33" s="216">
        <f>SUM(F13:F15)+SUM(F18:F19)+F22+SUM(F24:F26)</f>
        <v>0</v>
      </c>
      <c r="G33" s="216">
        <f>E33+F33</f>
        <v>0</v>
      </c>
      <c r="H33" s="216">
        <f>SUM(H13:H15)+SUM(H18:H19)+H22+SUM(H24:H26)</f>
        <v>0</v>
      </c>
      <c r="I33" s="216">
        <f>H33-G33</f>
        <v>0</v>
      </c>
      <c r="J33" s="244">
        <f>IF(G33=0,0,I33/G33)</f>
        <v>0</v>
      </c>
      <c r="K33" s="115"/>
    </row>
    <row r="34" spans="1:11" s="55" customFormat="1" ht="14.25" thickBot="1" thickTop="1">
      <c r="A34" s="451"/>
      <c r="B34" s="450"/>
      <c r="C34" s="116"/>
      <c r="D34" s="111"/>
      <c r="E34" s="111"/>
      <c r="F34" s="111"/>
      <c r="G34" s="111"/>
      <c r="H34" s="111"/>
      <c r="I34" s="111"/>
      <c r="J34" s="112"/>
      <c r="K34" s="117"/>
    </row>
    <row r="35" spans="1:11" s="43" customFormat="1" ht="12.75" customHeight="1">
      <c r="A35" s="451"/>
      <c r="B35" s="118"/>
      <c r="C35" s="419" t="s">
        <v>323</v>
      </c>
      <c r="D35" s="787" t="str">
        <f>IF('Page de garde'!$D$4="","Réalisations Exercice N-1","Réalisations Exercice "&amp;'Page de garde'!$D$4-1)</f>
        <v>Réalisations Exercice N-1</v>
      </c>
      <c r="E35" s="790" t="str">
        <f>IF('Page de garde'!$D$4="","Budget exercice N","Budget exercice "&amp;'Page de garde'!$D$4)</f>
        <v>Budget exercice N</v>
      </c>
      <c r="F35" s="790"/>
      <c r="G35" s="790"/>
      <c r="H35" s="795" t="str">
        <f>IF('Page de garde'!$D$4="","Réalisé  Exercice N","Réalisé Exercice "&amp;'Page de garde'!$D$4)</f>
        <v>Réalisé  Exercice N</v>
      </c>
      <c r="I35" s="795"/>
      <c r="J35" s="796"/>
      <c r="K35" s="117"/>
    </row>
    <row r="36" spans="1:11" s="31" customFormat="1" ht="12.75">
      <c r="A36" s="442"/>
      <c r="B36" s="119"/>
      <c r="C36" s="120"/>
      <c r="D36" s="788"/>
      <c r="E36" s="791" t="s">
        <v>170</v>
      </c>
      <c r="F36" s="791" t="s">
        <v>171</v>
      </c>
      <c r="G36" s="791" t="s">
        <v>172</v>
      </c>
      <c r="H36" s="791" t="s">
        <v>173</v>
      </c>
      <c r="I36" s="791" t="s">
        <v>174</v>
      </c>
      <c r="J36" s="793" t="s">
        <v>175</v>
      </c>
      <c r="K36" s="121"/>
    </row>
    <row r="37" spans="1:11" s="31" customFormat="1" ht="35.25" customHeight="1" thickBot="1">
      <c r="A37" s="442"/>
      <c r="B37" s="119"/>
      <c r="C37" s="120"/>
      <c r="D37" s="789"/>
      <c r="E37" s="792"/>
      <c r="F37" s="792"/>
      <c r="G37" s="792"/>
      <c r="H37" s="792"/>
      <c r="I37" s="792"/>
      <c r="J37" s="794"/>
      <c r="K37" s="121"/>
    </row>
    <row r="38" spans="1:11" s="31" customFormat="1" ht="13.5" thickBot="1">
      <c r="A38" s="442"/>
      <c r="B38" s="122"/>
      <c r="C38" s="123"/>
      <c r="D38" s="87"/>
      <c r="E38" s="88" t="s">
        <v>176</v>
      </c>
      <c r="F38" s="87" t="s">
        <v>177</v>
      </c>
      <c r="G38" s="427" t="s">
        <v>178</v>
      </c>
      <c r="H38" s="427" t="s">
        <v>179</v>
      </c>
      <c r="I38" s="427" t="s">
        <v>180</v>
      </c>
      <c r="J38" s="428" t="s">
        <v>181</v>
      </c>
      <c r="K38" s="121"/>
    </row>
    <row r="39" spans="1:11" s="31" customFormat="1" ht="12.75">
      <c r="A39" s="442"/>
      <c r="B39" s="122">
        <v>621</v>
      </c>
      <c r="C39" s="124" t="s">
        <v>9</v>
      </c>
      <c r="D39" s="611"/>
      <c r="E39" s="611"/>
      <c r="F39" s="611"/>
      <c r="G39" s="217">
        <f aca="true" t="shared" si="3" ref="G39:G47">E39+F39</f>
        <v>0</v>
      </c>
      <c r="H39" s="611"/>
      <c r="I39" s="217">
        <f aca="true" t="shared" si="4" ref="I39:I47">H39-G39</f>
        <v>0</v>
      </c>
      <c r="J39" s="254">
        <f aca="true" t="shared" si="5" ref="J39:J47">IF(G39=0,0,I39/G39)</f>
        <v>0</v>
      </c>
      <c r="K39" s="125"/>
    </row>
    <row r="40" spans="1:11" s="31" customFormat="1" ht="12.75">
      <c r="A40" s="442"/>
      <c r="B40" s="122">
        <v>622</v>
      </c>
      <c r="C40" s="126" t="s">
        <v>10</v>
      </c>
      <c r="D40" s="605"/>
      <c r="E40" s="605"/>
      <c r="F40" s="605"/>
      <c r="G40" s="218">
        <f t="shared" si="3"/>
        <v>0</v>
      </c>
      <c r="H40" s="605"/>
      <c r="I40" s="218">
        <f t="shared" si="4"/>
        <v>0</v>
      </c>
      <c r="J40" s="255">
        <f t="shared" si="5"/>
        <v>0</v>
      </c>
      <c r="K40" s="125"/>
    </row>
    <row r="41" spans="1:11" s="31" customFormat="1" ht="25.5">
      <c r="A41" s="442"/>
      <c r="B41" s="122">
        <v>631</v>
      </c>
      <c r="C41" s="126" t="s">
        <v>11</v>
      </c>
      <c r="D41" s="605"/>
      <c r="E41" s="605"/>
      <c r="F41" s="605"/>
      <c r="G41" s="218">
        <f t="shared" si="3"/>
        <v>0</v>
      </c>
      <c r="H41" s="605"/>
      <c r="I41" s="218">
        <f t="shared" si="4"/>
        <v>0</v>
      </c>
      <c r="J41" s="255">
        <f t="shared" si="5"/>
        <v>0</v>
      </c>
      <c r="K41" s="125"/>
    </row>
    <row r="42" spans="1:11" s="31" customFormat="1" ht="25.5">
      <c r="A42" s="442"/>
      <c r="B42" s="122">
        <v>633</v>
      </c>
      <c r="C42" s="126" t="s">
        <v>12</v>
      </c>
      <c r="D42" s="605"/>
      <c r="E42" s="605"/>
      <c r="F42" s="605"/>
      <c r="G42" s="218">
        <f t="shared" si="3"/>
        <v>0</v>
      </c>
      <c r="H42" s="605"/>
      <c r="I42" s="218">
        <f t="shared" si="4"/>
        <v>0</v>
      </c>
      <c r="J42" s="255">
        <f t="shared" si="5"/>
        <v>0</v>
      </c>
      <c r="K42" s="125"/>
    </row>
    <row r="43" spans="1:11" s="31" customFormat="1" ht="12.75">
      <c r="A43" s="442"/>
      <c r="B43" s="122">
        <v>641</v>
      </c>
      <c r="C43" s="126" t="s">
        <v>13</v>
      </c>
      <c r="D43" s="605"/>
      <c r="E43" s="605"/>
      <c r="F43" s="605"/>
      <c r="G43" s="218">
        <f t="shared" si="3"/>
        <v>0</v>
      </c>
      <c r="H43" s="605"/>
      <c r="I43" s="218">
        <f t="shared" si="4"/>
        <v>0</v>
      </c>
      <c r="J43" s="255">
        <f t="shared" si="5"/>
        <v>0</v>
      </c>
      <c r="K43" s="125"/>
    </row>
    <row r="44" spans="1:11" s="44" customFormat="1" ht="12.75">
      <c r="A44" s="452"/>
      <c r="B44" s="122">
        <v>642</v>
      </c>
      <c r="C44" s="126" t="s">
        <v>14</v>
      </c>
      <c r="D44" s="605"/>
      <c r="E44" s="605"/>
      <c r="F44" s="605"/>
      <c r="G44" s="218">
        <f t="shared" si="3"/>
        <v>0</v>
      </c>
      <c r="H44" s="605"/>
      <c r="I44" s="218">
        <f t="shared" si="4"/>
        <v>0</v>
      </c>
      <c r="J44" s="255">
        <f t="shared" si="5"/>
        <v>0</v>
      </c>
      <c r="K44" s="125"/>
    </row>
    <row r="45" spans="1:11" s="31" customFormat="1" ht="12.75">
      <c r="A45" s="442"/>
      <c r="B45" s="453">
        <v>645</v>
      </c>
      <c r="C45" s="126" t="s">
        <v>15</v>
      </c>
      <c r="D45" s="601"/>
      <c r="E45" s="601"/>
      <c r="F45" s="601"/>
      <c r="G45" s="209">
        <f t="shared" si="3"/>
        <v>0</v>
      </c>
      <c r="H45" s="601"/>
      <c r="I45" s="209">
        <f t="shared" si="4"/>
        <v>0</v>
      </c>
      <c r="J45" s="241">
        <f t="shared" si="5"/>
        <v>0</v>
      </c>
      <c r="K45" s="127"/>
    </row>
    <row r="46" spans="1:11" s="31" customFormat="1" ht="12.75">
      <c r="A46" s="442"/>
      <c r="B46" s="122">
        <v>647</v>
      </c>
      <c r="C46" s="126" t="s">
        <v>16</v>
      </c>
      <c r="D46" s="605"/>
      <c r="E46" s="605"/>
      <c r="F46" s="605"/>
      <c r="G46" s="218">
        <f t="shared" si="3"/>
        <v>0</v>
      </c>
      <c r="H46" s="605"/>
      <c r="I46" s="218">
        <f t="shared" si="4"/>
        <v>0</v>
      </c>
      <c r="J46" s="255">
        <f t="shared" si="5"/>
        <v>0</v>
      </c>
      <c r="K46" s="125"/>
    </row>
    <row r="47" spans="1:11" s="45" customFormat="1" ht="13.5" thickBot="1">
      <c r="A47" s="442"/>
      <c r="B47" s="122">
        <v>648</v>
      </c>
      <c r="C47" s="128" t="s">
        <v>17</v>
      </c>
      <c r="D47" s="612"/>
      <c r="E47" s="612"/>
      <c r="F47" s="612"/>
      <c r="G47" s="219">
        <f t="shared" si="3"/>
        <v>0</v>
      </c>
      <c r="H47" s="612"/>
      <c r="I47" s="219">
        <f t="shared" si="4"/>
        <v>0</v>
      </c>
      <c r="J47" s="256">
        <f t="shared" si="5"/>
        <v>0</v>
      </c>
      <c r="K47" s="125"/>
    </row>
    <row r="48" spans="1:11" s="31" customFormat="1" ht="13.5" thickBot="1">
      <c r="A48" s="442"/>
      <c r="B48" s="109"/>
      <c r="C48" s="129"/>
      <c r="D48" s="220"/>
      <c r="E48" s="220"/>
      <c r="F48" s="220"/>
      <c r="G48" s="220"/>
      <c r="H48" s="220"/>
      <c r="I48" s="220"/>
      <c r="J48" s="253"/>
      <c r="K48" s="125"/>
    </row>
    <row r="49" spans="1:11" s="45" customFormat="1" ht="14.25" thickBot="1" thickTop="1">
      <c r="A49" s="442"/>
      <c r="B49" s="109"/>
      <c r="C49" s="114" t="s">
        <v>18</v>
      </c>
      <c r="D49" s="216">
        <f>SUM(D39:D47)</f>
        <v>0</v>
      </c>
      <c r="E49" s="216">
        <f>SUM(E39:E47)</f>
        <v>0</v>
      </c>
      <c r="F49" s="216">
        <f>SUM(F39:F47)</f>
        <v>0</v>
      </c>
      <c r="G49" s="216">
        <f>E49+F49</f>
        <v>0</v>
      </c>
      <c r="H49" s="216">
        <f>SUM(H39:H47)</f>
        <v>0</v>
      </c>
      <c r="I49" s="216">
        <f>H49-G49</f>
        <v>0</v>
      </c>
      <c r="J49" s="244">
        <f>IF(G49=0,0,I49/G49)</f>
        <v>0</v>
      </c>
      <c r="K49" s="115"/>
    </row>
    <row r="50" spans="1:11" ht="6.75" customHeight="1" thickBot="1" thickTop="1">
      <c r="A50" s="423"/>
      <c r="B50" s="109"/>
      <c r="C50" s="130"/>
      <c r="D50" s="111"/>
      <c r="E50" s="111"/>
      <c r="F50" s="111"/>
      <c r="G50" s="111"/>
      <c r="H50" s="111"/>
      <c r="I50" s="111"/>
      <c r="J50" s="112"/>
      <c r="K50" s="80"/>
    </row>
    <row r="51" spans="1:11" ht="12.75" customHeight="1">
      <c r="A51" s="423"/>
      <c r="B51" s="435"/>
      <c r="C51" s="419" t="s">
        <v>324</v>
      </c>
      <c r="D51" s="787" t="str">
        <f>IF('Page de garde'!$D$4="","Réalisations Exercice N-1","Réalisations Exercice "&amp;'Page de garde'!$D$4-1)</f>
        <v>Réalisations Exercice N-1</v>
      </c>
      <c r="E51" s="790" t="str">
        <f>IF('Page de garde'!$D$4="","Budget exercice N","Budget exercice "&amp;'Page de garde'!$D$4)</f>
        <v>Budget exercice N</v>
      </c>
      <c r="F51" s="790"/>
      <c r="G51" s="790"/>
      <c r="H51" s="795" t="str">
        <f>IF('Page de garde'!$D$4="","Réalisé  Exercice N","Réalisé Exercice "&amp;'Page de garde'!$D$4)</f>
        <v>Réalisé  Exercice N</v>
      </c>
      <c r="I51" s="795"/>
      <c r="J51" s="796"/>
      <c r="K51" s="80"/>
    </row>
    <row r="52" spans="1:11" ht="12.75">
      <c r="A52" s="423"/>
      <c r="B52" s="81"/>
      <c r="C52" s="434"/>
      <c r="D52" s="788"/>
      <c r="E52" s="791" t="s">
        <v>170</v>
      </c>
      <c r="F52" s="791" t="s">
        <v>171</v>
      </c>
      <c r="G52" s="791" t="s">
        <v>172</v>
      </c>
      <c r="H52" s="791" t="s">
        <v>173</v>
      </c>
      <c r="I52" s="791" t="s">
        <v>174</v>
      </c>
      <c r="J52" s="793" t="s">
        <v>175</v>
      </c>
      <c r="K52" s="80"/>
    </row>
    <row r="53" spans="1:11" ht="33" customHeight="1" thickBot="1">
      <c r="A53" s="423"/>
      <c r="B53" s="81"/>
      <c r="C53" s="434"/>
      <c r="D53" s="789"/>
      <c r="E53" s="792"/>
      <c r="F53" s="792"/>
      <c r="G53" s="792"/>
      <c r="H53" s="792"/>
      <c r="I53" s="792"/>
      <c r="J53" s="794"/>
      <c r="K53" s="80"/>
    </row>
    <row r="54" spans="1:11" s="37" customFormat="1" ht="13.5" thickBot="1">
      <c r="A54" s="447"/>
      <c r="B54" s="435"/>
      <c r="C54" s="434"/>
      <c r="D54" s="87"/>
      <c r="E54" s="88" t="s">
        <v>176</v>
      </c>
      <c r="F54" s="87" t="s">
        <v>177</v>
      </c>
      <c r="G54" s="427" t="s">
        <v>178</v>
      </c>
      <c r="H54" s="427" t="s">
        <v>179</v>
      </c>
      <c r="I54" s="427" t="s">
        <v>180</v>
      </c>
      <c r="J54" s="428" t="s">
        <v>181</v>
      </c>
      <c r="K54" s="89"/>
    </row>
    <row r="55" spans="1:11" s="37" customFormat="1" ht="12.75">
      <c r="A55" s="447"/>
      <c r="B55" s="90">
        <v>612</v>
      </c>
      <c r="C55" s="91" t="s">
        <v>19</v>
      </c>
      <c r="D55" s="599"/>
      <c r="E55" s="599"/>
      <c r="F55" s="599"/>
      <c r="G55" s="208">
        <f aca="true" t="shared" si="6" ref="G55:G65">E55+F55</f>
        <v>0</v>
      </c>
      <c r="H55" s="599"/>
      <c r="I55" s="208">
        <f aca="true" t="shared" si="7" ref="I55:I65">H55-G55</f>
        <v>0</v>
      </c>
      <c r="J55" s="240">
        <f aca="true" t="shared" si="8" ref="J55:J65">IF(G55=0,0,I55/G55)</f>
        <v>0</v>
      </c>
      <c r="K55" s="92"/>
    </row>
    <row r="56" spans="1:11" s="37" customFormat="1" ht="12.75">
      <c r="A56" s="447"/>
      <c r="B56" s="90">
        <v>613</v>
      </c>
      <c r="C56" s="93" t="s">
        <v>66</v>
      </c>
      <c r="D56" s="601"/>
      <c r="E56" s="601"/>
      <c r="F56" s="601"/>
      <c r="G56" s="209">
        <f t="shared" si="6"/>
        <v>0</v>
      </c>
      <c r="H56" s="601"/>
      <c r="I56" s="209">
        <f t="shared" si="7"/>
        <v>0</v>
      </c>
      <c r="J56" s="241">
        <f t="shared" si="8"/>
        <v>0</v>
      </c>
      <c r="K56" s="92"/>
    </row>
    <row r="57" spans="1:11" s="37" customFormat="1" ht="12.75">
      <c r="A57" s="447"/>
      <c r="B57" s="90">
        <v>614</v>
      </c>
      <c r="C57" s="93" t="s">
        <v>20</v>
      </c>
      <c r="D57" s="601"/>
      <c r="E57" s="601"/>
      <c r="F57" s="601"/>
      <c r="G57" s="209">
        <f t="shared" si="6"/>
        <v>0</v>
      </c>
      <c r="H57" s="601"/>
      <c r="I57" s="209">
        <f t="shared" si="7"/>
        <v>0</v>
      </c>
      <c r="J57" s="241">
        <f t="shared" si="8"/>
        <v>0</v>
      </c>
      <c r="K57" s="92"/>
    </row>
    <row r="58" spans="1:11" s="37" customFormat="1" ht="12.75">
      <c r="A58" s="447"/>
      <c r="B58" s="90">
        <v>615</v>
      </c>
      <c r="C58" s="93" t="s">
        <v>67</v>
      </c>
      <c r="D58" s="601"/>
      <c r="E58" s="601"/>
      <c r="F58" s="601"/>
      <c r="G58" s="209">
        <f t="shared" si="6"/>
        <v>0</v>
      </c>
      <c r="H58" s="601"/>
      <c r="I58" s="209">
        <f t="shared" si="7"/>
        <v>0</v>
      </c>
      <c r="J58" s="241">
        <f t="shared" si="8"/>
        <v>0</v>
      </c>
      <c r="K58" s="92"/>
    </row>
    <row r="59" spans="1:11" s="37" customFormat="1" ht="12.75">
      <c r="A59" s="447"/>
      <c r="B59" s="90">
        <v>616</v>
      </c>
      <c r="C59" s="93" t="s">
        <v>21</v>
      </c>
      <c r="D59" s="601"/>
      <c r="E59" s="601"/>
      <c r="F59" s="601"/>
      <c r="G59" s="209">
        <f t="shared" si="6"/>
        <v>0</v>
      </c>
      <c r="H59" s="601"/>
      <c r="I59" s="209">
        <f t="shared" si="7"/>
        <v>0</v>
      </c>
      <c r="J59" s="241">
        <f t="shared" si="8"/>
        <v>0</v>
      </c>
      <c r="K59" s="92"/>
    </row>
    <row r="60" spans="1:11" s="37" customFormat="1" ht="12.75">
      <c r="A60" s="447"/>
      <c r="B60" s="90">
        <v>617</v>
      </c>
      <c r="C60" s="93" t="s">
        <v>22</v>
      </c>
      <c r="D60" s="601"/>
      <c r="E60" s="601"/>
      <c r="F60" s="601"/>
      <c r="G60" s="209">
        <f t="shared" si="6"/>
        <v>0</v>
      </c>
      <c r="H60" s="601"/>
      <c r="I60" s="209">
        <f t="shared" si="7"/>
        <v>0</v>
      </c>
      <c r="J60" s="241">
        <f t="shared" si="8"/>
        <v>0</v>
      </c>
      <c r="K60" s="92"/>
    </row>
    <row r="61" spans="1:11" s="42" customFormat="1" ht="12.75">
      <c r="A61" s="449"/>
      <c r="B61" s="90">
        <v>618</v>
      </c>
      <c r="C61" s="93" t="s">
        <v>23</v>
      </c>
      <c r="D61" s="601"/>
      <c r="E61" s="601"/>
      <c r="F61" s="601"/>
      <c r="G61" s="209">
        <f t="shared" si="6"/>
        <v>0</v>
      </c>
      <c r="H61" s="601"/>
      <c r="I61" s="209">
        <f t="shared" si="7"/>
        <v>0</v>
      </c>
      <c r="J61" s="241">
        <f t="shared" si="8"/>
        <v>0</v>
      </c>
      <c r="K61" s="92"/>
    </row>
    <row r="62" spans="1:11" s="42" customFormat="1" ht="12.75">
      <c r="A62" s="449"/>
      <c r="B62" s="131">
        <v>623</v>
      </c>
      <c r="C62" s="105" t="s">
        <v>24</v>
      </c>
      <c r="D62" s="601"/>
      <c r="E62" s="601"/>
      <c r="F62" s="601"/>
      <c r="G62" s="209">
        <f t="shared" si="6"/>
        <v>0</v>
      </c>
      <c r="H62" s="601"/>
      <c r="I62" s="209">
        <f t="shared" si="7"/>
        <v>0</v>
      </c>
      <c r="J62" s="241">
        <f t="shared" si="8"/>
        <v>0</v>
      </c>
      <c r="K62" s="104"/>
    </row>
    <row r="63" spans="1:11" s="37" customFormat="1" ht="12.75">
      <c r="A63" s="447"/>
      <c r="B63" s="131">
        <v>627</v>
      </c>
      <c r="C63" s="105" t="s">
        <v>25</v>
      </c>
      <c r="D63" s="601"/>
      <c r="E63" s="601"/>
      <c r="F63" s="601"/>
      <c r="G63" s="209">
        <f t="shared" si="6"/>
        <v>0</v>
      </c>
      <c r="H63" s="601"/>
      <c r="I63" s="209">
        <f t="shared" si="7"/>
        <v>0</v>
      </c>
      <c r="J63" s="241">
        <f t="shared" si="8"/>
        <v>0</v>
      </c>
      <c r="K63" s="104"/>
    </row>
    <row r="64" spans="1:11" s="37" customFormat="1" ht="25.5">
      <c r="A64" s="447"/>
      <c r="B64" s="132">
        <v>635</v>
      </c>
      <c r="C64" s="133" t="s">
        <v>405</v>
      </c>
      <c r="D64" s="601"/>
      <c r="E64" s="601"/>
      <c r="F64" s="601"/>
      <c r="G64" s="209">
        <f t="shared" si="6"/>
        <v>0</v>
      </c>
      <c r="H64" s="601"/>
      <c r="I64" s="209">
        <f t="shared" si="7"/>
        <v>0</v>
      </c>
      <c r="J64" s="241">
        <f t="shared" si="8"/>
        <v>0</v>
      </c>
      <c r="K64" s="92"/>
    </row>
    <row r="65" spans="1:11" s="37" customFormat="1" ht="13.5" thickBot="1">
      <c r="A65" s="447"/>
      <c r="B65" s="134">
        <v>637</v>
      </c>
      <c r="C65" s="135" t="s">
        <v>406</v>
      </c>
      <c r="D65" s="602"/>
      <c r="E65" s="602"/>
      <c r="F65" s="602"/>
      <c r="G65" s="210">
        <f t="shared" si="6"/>
        <v>0</v>
      </c>
      <c r="H65" s="602"/>
      <c r="I65" s="210">
        <f t="shared" si="7"/>
        <v>0</v>
      </c>
      <c r="J65" s="242">
        <f t="shared" si="8"/>
        <v>0</v>
      </c>
      <c r="K65" s="92"/>
    </row>
    <row r="66" spans="1:11" s="37" customFormat="1" ht="5.25" customHeight="1">
      <c r="A66" s="447"/>
      <c r="B66" s="134"/>
      <c r="C66" s="136"/>
      <c r="D66" s="96"/>
      <c r="E66" s="96"/>
      <c r="F66" s="96"/>
      <c r="G66" s="96"/>
      <c r="H66" s="96"/>
      <c r="I66" s="96"/>
      <c r="J66" s="243"/>
      <c r="K66" s="92"/>
    </row>
    <row r="67" spans="1:11" s="37" customFormat="1" ht="13.5" thickBot="1">
      <c r="A67" s="447"/>
      <c r="B67" s="137" t="s">
        <v>26</v>
      </c>
      <c r="C67" s="136"/>
      <c r="D67" s="96"/>
      <c r="E67" s="96"/>
      <c r="F67" s="96"/>
      <c r="G67" s="96"/>
      <c r="H67" s="96"/>
      <c r="I67" s="96"/>
      <c r="J67" s="243"/>
      <c r="K67" s="138"/>
    </row>
    <row r="68" spans="1:11" s="37" customFormat="1" ht="25.5">
      <c r="A68" s="447"/>
      <c r="B68" s="454">
        <v>651</v>
      </c>
      <c r="C68" s="103" t="s">
        <v>111</v>
      </c>
      <c r="D68" s="599"/>
      <c r="E68" s="599"/>
      <c r="F68" s="599"/>
      <c r="G68" s="208">
        <f>E68+F68</f>
        <v>0</v>
      </c>
      <c r="H68" s="599"/>
      <c r="I68" s="208">
        <f>H68-G68</f>
        <v>0</v>
      </c>
      <c r="J68" s="240">
        <f>IF(G68=0,0,I68/G68)</f>
        <v>0</v>
      </c>
      <c r="K68" s="104"/>
    </row>
    <row r="69" spans="1:11" s="37" customFormat="1" ht="12.75">
      <c r="A69" s="447"/>
      <c r="B69" s="454">
        <v>653</v>
      </c>
      <c r="C69" s="105" t="s">
        <v>210</v>
      </c>
      <c r="D69" s="601"/>
      <c r="E69" s="601"/>
      <c r="F69" s="601"/>
      <c r="G69" s="209">
        <f>E69+F69</f>
        <v>0</v>
      </c>
      <c r="H69" s="601"/>
      <c r="I69" s="209">
        <f>H69-G69</f>
        <v>0</v>
      </c>
      <c r="J69" s="241">
        <f>IF(G69=0,0,I69/G69)</f>
        <v>0</v>
      </c>
      <c r="K69" s="104"/>
    </row>
    <row r="70" spans="1:11" s="37" customFormat="1" ht="12.75">
      <c r="A70" s="447"/>
      <c r="B70" s="131">
        <v>654</v>
      </c>
      <c r="C70" s="105" t="s">
        <v>27</v>
      </c>
      <c r="D70" s="601"/>
      <c r="E70" s="601"/>
      <c r="F70" s="601"/>
      <c r="G70" s="209">
        <f>E70+F70</f>
        <v>0</v>
      </c>
      <c r="H70" s="601"/>
      <c r="I70" s="209">
        <f>H70-G70</f>
        <v>0</v>
      </c>
      <c r="J70" s="241">
        <f>IF(G70=0,0,I70/G70)</f>
        <v>0</v>
      </c>
      <c r="K70" s="104"/>
    </row>
    <row r="71" spans="1:11" s="37" customFormat="1" ht="12.75">
      <c r="A71" s="447"/>
      <c r="B71" s="131">
        <v>657</v>
      </c>
      <c r="C71" s="105" t="s">
        <v>28</v>
      </c>
      <c r="D71" s="601"/>
      <c r="E71" s="601"/>
      <c r="F71" s="601"/>
      <c r="G71" s="209">
        <f>E71+F71</f>
        <v>0</v>
      </c>
      <c r="H71" s="601"/>
      <c r="I71" s="209">
        <f>H71-G71</f>
        <v>0</v>
      </c>
      <c r="J71" s="241">
        <f>IF(G71=0,0,I71/G71)</f>
        <v>0</v>
      </c>
      <c r="K71" s="104"/>
    </row>
    <row r="72" spans="1:11" s="37" customFormat="1" ht="13.5" thickBot="1">
      <c r="A72" s="447"/>
      <c r="B72" s="131">
        <v>658</v>
      </c>
      <c r="C72" s="139" t="s">
        <v>29</v>
      </c>
      <c r="D72" s="602"/>
      <c r="E72" s="602"/>
      <c r="F72" s="602"/>
      <c r="G72" s="210">
        <f>E72+F72</f>
        <v>0</v>
      </c>
      <c r="H72" s="602"/>
      <c r="I72" s="210">
        <f>H72-G72</f>
        <v>0</v>
      </c>
      <c r="J72" s="242">
        <f>IF(G72=0,0,I72/G72)</f>
        <v>0</v>
      </c>
      <c r="K72" s="104"/>
    </row>
    <row r="73" spans="1:11" s="47" customFormat="1" ht="5.25" customHeight="1">
      <c r="A73" s="455"/>
      <c r="B73" s="131"/>
      <c r="C73" s="100"/>
      <c r="D73" s="96"/>
      <c r="E73" s="96"/>
      <c r="F73" s="96"/>
      <c r="G73" s="96"/>
      <c r="H73" s="96"/>
      <c r="I73" s="96"/>
      <c r="J73" s="243"/>
      <c r="K73" s="104"/>
    </row>
    <row r="74" spans="1:11" s="48" customFormat="1" ht="13.5" thickBot="1">
      <c r="A74" s="455"/>
      <c r="B74" s="140" t="s">
        <v>30</v>
      </c>
      <c r="C74" s="158"/>
      <c r="D74" s="101"/>
      <c r="E74" s="101"/>
      <c r="F74" s="101"/>
      <c r="G74" s="101"/>
      <c r="H74" s="101"/>
      <c r="I74" s="101"/>
      <c r="J74" s="248"/>
      <c r="K74" s="102"/>
    </row>
    <row r="75" spans="1:11" s="48" customFormat="1" ht="13.5" thickBot="1">
      <c r="A75" s="455"/>
      <c r="B75" s="148">
        <v>66</v>
      </c>
      <c r="C75" s="141" t="s">
        <v>31</v>
      </c>
      <c r="D75" s="613"/>
      <c r="E75" s="613"/>
      <c r="F75" s="613"/>
      <c r="G75" s="221">
        <f>E75+F75</f>
        <v>0</v>
      </c>
      <c r="H75" s="613"/>
      <c r="I75" s="221">
        <f>H75-G75</f>
        <v>0</v>
      </c>
      <c r="J75" s="249">
        <f>IF(G75=0,0,I75/G75)</f>
        <v>0</v>
      </c>
      <c r="K75" s="142"/>
    </row>
    <row r="76" spans="1:11" s="47" customFormat="1" ht="5.25" customHeight="1">
      <c r="A76" s="455"/>
      <c r="B76" s="456"/>
      <c r="C76" s="143"/>
      <c r="D76" s="96"/>
      <c r="E76" s="96"/>
      <c r="F76" s="96"/>
      <c r="G76" s="96"/>
      <c r="H76" s="96"/>
      <c r="I76" s="96"/>
      <c r="J76" s="243"/>
      <c r="K76" s="142"/>
    </row>
    <row r="77" spans="1:11" s="48" customFormat="1" ht="13.5" thickBot="1">
      <c r="A77" s="455"/>
      <c r="B77" s="140" t="s">
        <v>32</v>
      </c>
      <c r="C77" s="158"/>
      <c r="D77" s="96"/>
      <c r="E77" s="96"/>
      <c r="F77" s="96"/>
      <c r="G77" s="96"/>
      <c r="H77" s="96"/>
      <c r="I77" s="96"/>
      <c r="J77" s="243"/>
      <c r="K77" s="142"/>
    </row>
    <row r="78" spans="1:11" s="48" customFormat="1" ht="12.75">
      <c r="A78" s="455"/>
      <c r="B78" s="148">
        <v>671</v>
      </c>
      <c r="C78" s="144" t="s">
        <v>33</v>
      </c>
      <c r="D78" s="599"/>
      <c r="E78" s="599"/>
      <c r="F78" s="599"/>
      <c r="G78" s="208">
        <f>E78+F78</f>
        <v>0</v>
      </c>
      <c r="H78" s="599"/>
      <c r="I78" s="208">
        <f>H78-G78</f>
        <v>0</v>
      </c>
      <c r="J78" s="240">
        <f>IF(G78=0,0,I78/G78)</f>
        <v>0</v>
      </c>
      <c r="K78" s="142"/>
    </row>
    <row r="79" spans="1:11" s="48" customFormat="1" ht="12.75">
      <c r="A79" s="455"/>
      <c r="B79" s="148">
        <v>672</v>
      </c>
      <c r="C79" s="145" t="s">
        <v>113</v>
      </c>
      <c r="D79" s="601"/>
      <c r="E79" s="601"/>
      <c r="F79" s="601"/>
      <c r="G79" s="209">
        <f>E79+F79</f>
        <v>0</v>
      </c>
      <c r="H79" s="601"/>
      <c r="I79" s="209">
        <f>H79-G79</f>
        <v>0</v>
      </c>
      <c r="J79" s="241">
        <f>IF(G79=0,0,I79/G79)</f>
        <v>0</v>
      </c>
      <c r="K79" s="142"/>
    </row>
    <row r="80" spans="1:11" s="48" customFormat="1" ht="12.75">
      <c r="A80" s="455"/>
      <c r="B80" s="148">
        <v>673</v>
      </c>
      <c r="C80" s="146" t="s">
        <v>114</v>
      </c>
      <c r="D80" s="601"/>
      <c r="E80" s="601"/>
      <c r="F80" s="601"/>
      <c r="G80" s="209">
        <f>E80+F80</f>
        <v>0</v>
      </c>
      <c r="H80" s="601"/>
      <c r="I80" s="209">
        <f>H80-G80</f>
        <v>0</v>
      </c>
      <c r="J80" s="241">
        <f>IF(G80=0,0,I80/G80)</f>
        <v>0</v>
      </c>
      <c r="K80" s="142"/>
    </row>
    <row r="81" spans="1:11" s="48" customFormat="1" ht="12.75">
      <c r="A81" s="455"/>
      <c r="B81" s="148">
        <v>675</v>
      </c>
      <c r="C81" s="145" t="s">
        <v>34</v>
      </c>
      <c r="D81" s="601"/>
      <c r="E81" s="601"/>
      <c r="F81" s="601"/>
      <c r="G81" s="209">
        <f>E81+F81</f>
        <v>0</v>
      </c>
      <c r="H81" s="601"/>
      <c r="I81" s="209">
        <f>H81-G81</f>
        <v>0</v>
      </c>
      <c r="J81" s="241">
        <f>IF(G81=0,0,I81/G81)</f>
        <v>0</v>
      </c>
      <c r="K81" s="142"/>
    </row>
    <row r="82" spans="1:11" s="48" customFormat="1" ht="12" customHeight="1" thickBot="1">
      <c r="A82" s="455"/>
      <c r="B82" s="148">
        <v>678</v>
      </c>
      <c r="C82" s="147" t="s">
        <v>35</v>
      </c>
      <c r="D82" s="602"/>
      <c r="E82" s="602"/>
      <c r="F82" s="602"/>
      <c r="G82" s="210">
        <f>E82+F82</f>
        <v>0</v>
      </c>
      <c r="H82" s="602"/>
      <c r="I82" s="210">
        <f>H82-G82</f>
        <v>0</v>
      </c>
      <c r="J82" s="242">
        <f>IF(G82=0,0,I82/G82)</f>
        <v>0</v>
      </c>
      <c r="K82" s="142"/>
    </row>
    <row r="83" spans="1:11" s="49" customFormat="1" ht="5.25" customHeight="1">
      <c r="A83" s="457"/>
      <c r="B83" s="456"/>
      <c r="C83" s="148"/>
      <c r="D83" s="96"/>
      <c r="E83" s="96"/>
      <c r="F83" s="96"/>
      <c r="G83" s="96"/>
      <c r="H83" s="96"/>
      <c r="I83" s="96"/>
      <c r="J83" s="243"/>
      <c r="K83" s="142"/>
    </row>
    <row r="84" spans="1:11" s="48" customFormat="1" ht="13.5" thickBot="1">
      <c r="A84" s="455"/>
      <c r="B84" s="149" t="s">
        <v>36</v>
      </c>
      <c r="C84" s="150"/>
      <c r="D84" s="151"/>
      <c r="E84" s="151"/>
      <c r="F84" s="151"/>
      <c r="G84" s="151"/>
      <c r="H84" s="151"/>
      <c r="I84" s="151"/>
      <c r="J84" s="250"/>
      <c r="K84" s="152"/>
    </row>
    <row r="85" spans="1:11" s="48" customFormat="1" ht="25.5">
      <c r="A85" s="455"/>
      <c r="B85" s="148">
        <v>6811</v>
      </c>
      <c r="C85" s="144" t="s">
        <v>37</v>
      </c>
      <c r="D85" s="603"/>
      <c r="E85" s="603"/>
      <c r="F85" s="603"/>
      <c r="G85" s="222">
        <f aca="true" t="shared" si="9" ref="G85:G92">E85+F85</f>
        <v>0</v>
      </c>
      <c r="H85" s="603"/>
      <c r="I85" s="208">
        <f aca="true" t="shared" si="10" ref="I85:I92">H85-G85</f>
        <v>0</v>
      </c>
      <c r="J85" s="240">
        <f aca="true" t="shared" si="11" ref="J85:J92">IF(G85=0,0,I85/G85)</f>
        <v>0</v>
      </c>
      <c r="K85" s="142"/>
    </row>
    <row r="86" spans="1:11" s="48" customFormat="1" ht="12.75">
      <c r="A86" s="455"/>
      <c r="B86" s="148">
        <v>6812</v>
      </c>
      <c r="C86" s="145" t="s">
        <v>38</v>
      </c>
      <c r="D86" s="604"/>
      <c r="E86" s="604"/>
      <c r="F86" s="604"/>
      <c r="G86" s="223">
        <f t="shared" si="9"/>
        <v>0</v>
      </c>
      <c r="H86" s="604"/>
      <c r="I86" s="209">
        <f t="shared" si="10"/>
        <v>0</v>
      </c>
      <c r="J86" s="241">
        <f t="shared" si="11"/>
        <v>0</v>
      </c>
      <c r="K86" s="142"/>
    </row>
    <row r="87" spans="1:11" s="47" customFormat="1" ht="12.75">
      <c r="A87" s="455"/>
      <c r="B87" s="148">
        <v>6815</v>
      </c>
      <c r="C87" s="145" t="s">
        <v>115</v>
      </c>
      <c r="D87" s="604"/>
      <c r="E87" s="604"/>
      <c r="F87" s="604"/>
      <c r="G87" s="223">
        <f t="shared" si="9"/>
        <v>0</v>
      </c>
      <c r="H87" s="604"/>
      <c r="I87" s="209">
        <f t="shared" si="10"/>
        <v>0</v>
      </c>
      <c r="J87" s="241">
        <f t="shared" si="11"/>
        <v>0</v>
      </c>
      <c r="K87" s="142"/>
    </row>
    <row r="88" spans="1:11" s="47" customFormat="1" ht="25.5">
      <c r="A88" s="455"/>
      <c r="B88" s="153">
        <v>6816</v>
      </c>
      <c r="C88" s="145" t="s">
        <v>39</v>
      </c>
      <c r="D88" s="604"/>
      <c r="E88" s="604"/>
      <c r="F88" s="604"/>
      <c r="G88" s="223">
        <f t="shared" si="9"/>
        <v>0</v>
      </c>
      <c r="H88" s="604"/>
      <c r="I88" s="209">
        <f t="shared" si="10"/>
        <v>0</v>
      </c>
      <c r="J88" s="241">
        <f t="shared" si="11"/>
        <v>0</v>
      </c>
      <c r="K88" s="142"/>
    </row>
    <row r="89" spans="1:11" s="48" customFormat="1" ht="12.75">
      <c r="A89" s="455"/>
      <c r="B89" s="153">
        <v>6817</v>
      </c>
      <c r="C89" s="145" t="s">
        <v>40</v>
      </c>
      <c r="D89" s="604"/>
      <c r="E89" s="604"/>
      <c r="F89" s="604"/>
      <c r="G89" s="223">
        <f t="shared" si="9"/>
        <v>0</v>
      </c>
      <c r="H89" s="604"/>
      <c r="I89" s="209">
        <f t="shared" si="10"/>
        <v>0</v>
      </c>
      <c r="J89" s="241">
        <f t="shared" si="11"/>
        <v>0</v>
      </c>
      <c r="K89" s="142"/>
    </row>
    <row r="90" spans="1:11" s="48" customFormat="1" ht="25.5">
      <c r="A90" s="455"/>
      <c r="B90" s="148">
        <v>686</v>
      </c>
      <c r="C90" s="145" t="s">
        <v>407</v>
      </c>
      <c r="D90" s="604"/>
      <c r="E90" s="604"/>
      <c r="F90" s="604"/>
      <c r="G90" s="223">
        <f t="shared" si="9"/>
        <v>0</v>
      </c>
      <c r="H90" s="604"/>
      <c r="I90" s="209">
        <f t="shared" si="10"/>
        <v>0</v>
      </c>
      <c r="J90" s="241">
        <f t="shared" si="11"/>
        <v>0</v>
      </c>
      <c r="K90" s="142"/>
    </row>
    <row r="91" spans="1:11" s="50" customFormat="1" ht="25.5">
      <c r="A91" s="458"/>
      <c r="B91" s="148">
        <v>687</v>
      </c>
      <c r="C91" s="145" t="s">
        <v>41</v>
      </c>
      <c r="D91" s="604"/>
      <c r="E91" s="604"/>
      <c r="F91" s="604"/>
      <c r="G91" s="223">
        <f t="shared" si="9"/>
        <v>0</v>
      </c>
      <c r="H91" s="604"/>
      <c r="I91" s="209">
        <f t="shared" si="10"/>
        <v>0</v>
      </c>
      <c r="J91" s="241">
        <f t="shared" si="11"/>
        <v>0</v>
      </c>
      <c r="K91" s="142"/>
    </row>
    <row r="92" spans="1:11" s="48" customFormat="1" ht="26.25" thickBot="1">
      <c r="A92" s="455"/>
      <c r="B92" s="154">
        <v>68742</v>
      </c>
      <c r="C92" s="155" t="s">
        <v>86</v>
      </c>
      <c r="D92" s="614"/>
      <c r="E92" s="614"/>
      <c r="F92" s="614"/>
      <c r="G92" s="260">
        <f t="shared" si="9"/>
        <v>0</v>
      </c>
      <c r="H92" s="614"/>
      <c r="I92" s="214">
        <f t="shared" si="10"/>
        <v>0</v>
      </c>
      <c r="J92" s="251">
        <f t="shared" si="11"/>
        <v>0</v>
      </c>
      <c r="K92" s="156"/>
    </row>
    <row r="93" spans="1:11" s="48" customFormat="1" ht="5.25" customHeight="1" thickBot="1">
      <c r="A93" s="455"/>
      <c r="B93" s="456"/>
      <c r="C93" s="148"/>
      <c r="D93" s="96"/>
      <c r="E93" s="96"/>
      <c r="F93" s="96"/>
      <c r="G93" s="96"/>
      <c r="H93" s="96"/>
      <c r="I93" s="96"/>
      <c r="J93" s="243"/>
      <c r="K93" s="142"/>
    </row>
    <row r="94" spans="1:11" s="51" customFormat="1" ht="14.25" thickBot="1" thickTop="1">
      <c r="A94" s="459"/>
      <c r="B94" s="456"/>
      <c r="C94" s="114" t="s">
        <v>42</v>
      </c>
      <c r="D94" s="216">
        <f>SUM(D55:D65)+SUM(D68:D72)+D75+SUM(D78:D82)+SUM(D85:D91)</f>
        <v>0</v>
      </c>
      <c r="E94" s="216">
        <f>SUM(E55:E65)+SUM(E68:E72)+E75+SUM(E78:E82)+SUM(E85:E91)</f>
        <v>0</v>
      </c>
      <c r="F94" s="216">
        <f>SUM(F55:F65)+SUM(F68:F72)+F75+SUM(F78:F82)+SUM(F85:F91)</f>
        <v>0</v>
      </c>
      <c r="G94" s="216">
        <f>E94+F94</f>
        <v>0</v>
      </c>
      <c r="H94" s="216">
        <f>SUM(H55:H65)+SUM(H68:H72)+H75+SUM(H78:H82)+SUM(H85:H91)</f>
        <v>0</v>
      </c>
      <c r="I94" s="216">
        <f>H94-G94</f>
        <v>0</v>
      </c>
      <c r="J94" s="244">
        <f>IF(G94=0,0,I94/G94)</f>
        <v>0</v>
      </c>
      <c r="K94" s="115"/>
    </row>
    <row r="95" spans="1:11" s="48" customFormat="1" ht="5.25" customHeight="1" thickBot="1" thickTop="1">
      <c r="A95" s="455"/>
      <c r="B95" s="157"/>
      <c r="C95" s="158"/>
      <c r="D95" s="224"/>
      <c r="E95" s="224"/>
      <c r="F95" s="224"/>
      <c r="G95" s="224"/>
      <c r="H95" s="224"/>
      <c r="I95" s="224"/>
      <c r="J95" s="252"/>
      <c r="K95" s="159"/>
    </row>
    <row r="96" spans="1:11" ht="14.25" thickBot="1" thickTop="1">
      <c r="A96" s="423"/>
      <c r="B96" s="456"/>
      <c r="C96" s="114" t="s">
        <v>83</v>
      </c>
      <c r="D96" s="225">
        <f>D33+D49+D94</f>
        <v>0</v>
      </c>
      <c r="E96" s="225">
        <f>E33+E49+E94</f>
        <v>0</v>
      </c>
      <c r="F96" s="225">
        <f>F33+F49+F94</f>
        <v>0</v>
      </c>
      <c r="G96" s="225">
        <f>E96+F96</f>
        <v>0</v>
      </c>
      <c r="H96" s="225">
        <f>H33+H49+H94</f>
        <v>0</v>
      </c>
      <c r="I96" s="216">
        <f>H96-G96</f>
        <v>0</v>
      </c>
      <c r="J96" s="244">
        <f>IF(G96=0,0,I96/G96)</f>
        <v>0</v>
      </c>
      <c r="K96" s="160"/>
    </row>
    <row r="97" spans="1:11" ht="5.25" customHeight="1" thickBot="1" thickTop="1">
      <c r="A97" s="423"/>
      <c r="B97" s="433"/>
      <c r="C97" s="434"/>
      <c r="D97" s="231"/>
      <c r="E97" s="231"/>
      <c r="F97" s="231"/>
      <c r="G97" s="231"/>
      <c r="H97" s="231"/>
      <c r="I97" s="231"/>
      <c r="J97" s="238"/>
      <c r="K97" s="161"/>
    </row>
    <row r="98" spans="1:11" ht="14.25" thickBot="1" thickTop="1">
      <c r="A98" s="423"/>
      <c r="B98" s="433"/>
      <c r="C98" s="114" t="s">
        <v>182</v>
      </c>
      <c r="D98" s="225">
        <f>IF(D96-D176&gt;0,0,D176-D96)</f>
        <v>0</v>
      </c>
      <c r="E98" s="225">
        <f>IF(E96-E176&gt;0,0,E176-E96)</f>
        <v>0</v>
      </c>
      <c r="F98" s="225">
        <f>IF(F96-F176&gt;0,0,F176-F96)</f>
        <v>0</v>
      </c>
      <c r="G98" s="225">
        <f>IF((G96-G176)&gt;0,0,G176-G96)</f>
        <v>0</v>
      </c>
      <c r="H98" s="225">
        <f>IF(H96-H176&gt;0,0,H176-H96)</f>
        <v>0</v>
      </c>
      <c r="I98" s="216">
        <f>H98-G98</f>
        <v>0</v>
      </c>
      <c r="J98" s="244">
        <f>IF(G98=0,0,I98/G98)</f>
        <v>0</v>
      </c>
      <c r="K98" s="115"/>
    </row>
    <row r="99" spans="1:11" ht="5.25" customHeight="1" thickBot="1" thickTop="1">
      <c r="A99" s="423"/>
      <c r="B99" s="433"/>
      <c r="C99" s="434"/>
      <c r="D99" s="231"/>
      <c r="E99" s="231"/>
      <c r="F99" s="231"/>
      <c r="G99" s="231"/>
      <c r="H99" s="231"/>
      <c r="I99" s="231"/>
      <c r="J99" s="238"/>
      <c r="K99" s="80"/>
    </row>
    <row r="100" spans="1:11" ht="10.5" customHeight="1" hidden="1" thickTop="1">
      <c r="A100" s="423"/>
      <c r="B100" s="433"/>
      <c r="C100" s="162" t="s">
        <v>85</v>
      </c>
      <c r="D100" s="226"/>
      <c r="E100" s="227"/>
      <c r="F100" s="228"/>
      <c r="G100" s="220"/>
      <c r="H100" s="220"/>
      <c r="I100" s="220"/>
      <c r="J100" s="253"/>
      <c r="K100" s="80"/>
    </row>
    <row r="101" spans="1:11" ht="13.5" hidden="1" thickBot="1">
      <c r="A101" s="423"/>
      <c r="B101" s="425"/>
      <c r="C101" s="426"/>
      <c r="D101" s="231"/>
      <c r="E101" s="231"/>
      <c r="F101" s="231"/>
      <c r="G101" s="231"/>
      <c r="H101" s="231"/>
      <c r="I101" s="231"/>
      <c r="J101" s="238"/>
      <c r="K101" s="80"/>
    </row>
    <row r="102" spans="1:11" ht="13.5" hidden="1" thickBot="1">
      <c r="A102" s="423"/>
      <c r="B102" s="425"/>
      <c r="C102" s="426"/>
      <c r="D102" s="231"/>
      <c r="E102" s="231"/>
      <c r="F102" s="231"/>
      <c r="G102" s="231"/>
      <c r="H102" s="231"/>
      <c r="I102" s="231"/>
      <c r="J102" s="238"/>
      <c r="K102" s="80"/>
    </row>
    <row r="103" spans="1:11" ht="14.25" thickBot="1" thickTop="1">
      <c r="A103" s="423"/>
      <c r="B103" s="433"/>
      <c r="C103" s="114" t="s">
        <v>184</v>
      </c>
      <c r="D103" s="225">
        <f>D96+D98</f>
        <v>0</v>
      </c>
      <c r="E103" s="225">
        <f>E96+E98</f>
        <v>0</v>
      </c>
      <c r="F103" s="225">
        <f>F96+F98</f>
        <v>0</v>
      </c>
      <c r="G103" s="225">
        <f>G96+G98</f>
        <v>0</v>
      </c>
      <c r="H103" s="225">
        <f>H96+H98</f>
        <v>0</v>
      </c>
      <c r="I103" s="216">
        <f>H103-G103</f>
        <v>0</v>
      </c>
      <c r="J103" s="244">
        <f>IF(G103=0,0,I103/G103)</f>
        <v>0</v>
      </c>
      <c r="K103" s="160"/>
    </row>
    <row r="104" spans="1:11" ht="14.25" thickBot="1" thickTop="1">
      <c r="A104" s="423"/>
      <c r="B104" s="425"/>
      <c r="C104" s="426"/>
      <c r="D104" s="183"/>
      <c r="E104" s="183"/>
      <c r="F104" s="183"/>
      <c r="G104" s="183"/>
      <c r="H104" s="183"/>
      <c r="I104" s="183"/>
      <c r="J104" s="460"/>
      <c r="K104" s="80"/>
    </row>
    <row r="105" spans="1:11" ht="12.75" customHeight="1">
      <c r="A105" s="423"/>
      <c r="B105" s="461" t="s">
        <v>207</v>
      </c>
      <c r="C105" s="435"/>
      <c r="D105" s="787" t="str">
        <f>IF('Page de garde'!$D$4="","Réalisations Exercice N-1","Réalisations Exercice "&amp;'Page de garde'!$D$4-1)</f>
        <v>Réalisations Exercice N-1</v>
      </c>
      <c r="E105" s="790" t="str">
        <f>IF('Page de garde'!$D$4="","Budget exercice N","Budget exercice "&amp;'Page de garde'!$D$4)</f>
        <v>Budget exercice N</v>
      </c>
      <c r="F105" s="790"/>
      <c r="G105" s="790"/>
      <c r="H105" s="795" t="str">
        <f>IF('Page de garde'!$D$4="","Réalisé  Exercice N","Réalisé Exercice "&amp;'Page de garde'!$D$4)</f>
        <v>Réalisé  Exercice N</v>
      </c>
      <c r="I105" s="795"/>
      <c r="J105" s="796"/>
      <c r="K105" s="80"/>
    </row>
    <row r="106" spans="1:11" ht="12.75">
      <c r="A106" s="423"/>
      <c r="B106" s="81" t="s">
        <v>337</v>
      </c>
      <c r="C106" s="426"/>
      <c r="D106" s="788"/>
      <c r="E106" s="791" t="s">
        <v>170</v>
      </c>
      <c r="F106" s="791" t="s">
        <v>171</v>
      </c>
      <c r="G106" s="791" t="s">
        <v>172</v>
      </c>
      <c r="H106" s="791" t="s">
        <v>173</v>
      </c>
      <c r="I106" s="791" t="s">
        <v>174</v>
      </c>
      <c r="J106" s="793" t="s">
        <v>175</v>
      </c>
      <c r="K106" s="80"/>
    </row>
    <row r="107" spans="1:11" ht="34.5" customHeight="1" thickBot="1">
      <c r="A107" s="423"/>
      <c r="B107" s="424"/>
      <c r="C107" s="163" t="s">
        <v>258</v>
      </c>
      <c r="D107" s="789"/>
      <c r="E107" s="792"/>
      <c r="F107" s="792"/>
      <c r="G107" s="792"/>
      <c r="H107" s="792"/>
      <c r="I107" s="792"/>
      <c r="J107" s="794"/>
      <c r="K107" s="80"/>
    </row>
    <row r="108" spans="1:11" ht="13.5" thickBot="1">
      <c r="A108" s="423"/>
      <c r="B108" s="164"/>
      <c r="C108" s="165"/>
      <c r="D108" s="87"/>
      <c r="E108" s="88" t="s">
        <v>176</v>
      </c>
      <c r="F108" s="87" t="s">
        <v>177</v>
      </c>
      <c r="G108" s="427" t="s">
        <v>178</v>
      </c>
      <c r="H108" s="427" t="s">
        <v>179</v>
      </c>
      <c r="I108" s="427" t="s">
        <v>180</v>
      </c>
      <c r="J108" s="428" t="s">
        <v>181</v>
      </c>
      <c r="K108" s="80"/>
    </row>
    <row r="109" spans="1:11" ht="12.75">
      <c r="A109" s="423"/>
      <c r="B109" s="166"/>
      <c r="C109" s="167" t="s">
        <v>43</v>
      </c>
      <c r="D109" s="599"/>
      <c r="E109" s="599"/>
      <c r="F109" s="599"/>
      <c r="G109" s="208">
        <f aca="true" t="shared" si="12" ref="G109:G119">E109+F109</f>
        <v>0</v>
      </c>
      <c r="H109" s="599"/>
      <c r="I109" s="208">
        <f aca="true" t="shared" si="13" ref="I109:I119">H109-G109</f>
        <v>0</v>
      </c>
      <c r="J109" s="240">
        <f aca="true" t="shared" si="14" ref="J109:J119">IF(G109=0,0,I109/G109)</f>
        <v>0</v>
      </c>
      <c r="K109" s="168"/>
    </row>
    <row r="110" spans="1:11" ht="25.5">
      <c r="A110" s="423"/>
      <c r="B110" s="166"/>
      <c r="C110" s="169" t="s">
        <v>212</v>
      </c>
      <c r="D110" s="600"/>
      <c r="E110" s="600"/>
      <c r="F110" s="600"/>
      <c r="G110" s="213">
        <f t="shared" si="12"/>
        <v>0</v>
      </c>
      <c r="H110" s="600"/>
      <c r="I110" s="213">
        <f t="shared" si="13"/>
        <v>0</v>
      </c>
      <c r="J110" s="257">
        <f t="shared" si="14"/>
        <v>0</v>
      </c>
      <c r="K110" s="168"/>
    </row>
    <row r="111" spans="1:11" ht="12.75">
      <c r="A111" s="423"/>
      <c r="B111" s="166"/>
      <c r="C111" s="146" t="s">
        <v>44</v>
      </c>
      <c r="D111" s="601"/>
      <c r="E111" s="601"/>
      <c r="F111" s="601"/>
      <c r="G111" s="209">
        <f t="shared" si="12"/>
        <v>0</v>
      </c>
      <c r="H111" s="601"/>
      <c r="I111" s="209">
        <f t="shared" si="13"/>
        <v>0</v>
      </c>
      <c r="J111" s="241">
        <f t="shared" si="14"/>
        <v>0</v>
      </c>
      <c r="K111" s="168"/>
    </row>
    <row r="112" spans="1:11" ht="12.75">
      <c r="A112" s="423"/>
      <c r="B112" s="166"/>
      <c r="C112" s="146" t="s">
        <v>45</v>
      </c>
      <c r="D112" s="601"/>
      <c r="E112" s="601"/>
      <c r="F112" s="601"/>
      <c r="G112" s="209">
        <f t="shared" si="12"/>
        <v>0</v>
      </c>
      <c r="H112" s="601"/>
      <c r="I112" s="209">
        <f t="shared" si="13"/>
        <v>0</v>
      </c>
      <c r="J112" s="241">
        <f t="shared" si="14"/>
        <v>0</v>
      </c>
      <c r="K112" s="168"/>
    </row>
    <row r="113" spans="1:11" ht="25.5">
      <c r="A113" s="423"/>
      <c r="B113" s="166"/>
      <c r="C113" s="169" t="s">
        <v>212</v>
      </c>
      <c r="D113" s="600"/>
      <c r="E113" s="600"/>
      <c r="F113" s="600"/>
      <c r="G113" s="213">
        <f t="shared" si="12"/>
        <v>0</v>
      </c>
      <c r="H113" s="600"/>
      <c r="I113" s="213">
        <f t="shared" si="13"/>
        <v>0</v>
      </c>
      <c r="J113" s="257">
        <f t="shared" si="14"/>
        <v>0</v>
      </c>
      <c r="K113" s="168"/>
    </row>
    <row r="114" spans="1:11" ht="12.75">
      <c r="A114" s="423"/>
      <c r="B114" s="170"/>
      <c r="C114" s="146" t="s">
        <v>338</v>
      </c>
      <c r="D114" s="601"/>
      <c r="E114" s="601"/>
      <c r="F114" s="601"/>
      <c r="G114" s="209">
        <f t="shared" si="12"/>
        <v>0</v>
      </c>
      <c r="H114" s="601"/>
      <c r="I114" s="209">
        <f t="shared" si="13"/>
        <v>0</v>
      </c>
      <c r="J114" s="241">
        <f t="shared" si="14"/>
        <v>0</v>
      </c>
      <c r="K114" s="168"/>
    </row>
    <row r="115" spans="1:11" ht="12.75">
      <c r="A115" s="423"/>
      <c r="B115" s="170"/>
      <c r="C115" s="146" t="s">
        <v>46</v>
      </c>
      <c r="D115" s="601"/>
      <c r="E115" s="601"/>
      <c r="F115" s="601"/>
      <c r="G115" s="209">
        <f t="shared" si="12"/>
        <v>0</v>
      </c>
      <c r="H115" s="601"/>
      <c r="I115" s="209">
        <f t="shared" si="13"/>
        <v>0</v>
      </c>
      <c r="J115" s="241">
        <f t="shared" si="14"/>
        <v>0</v>
      </c>
      <c r="K115" s="171"/>
    </row>
    <row r="116" spans="1:11" ht="12.75">
      <c r="A116" s="423"/>
      <c r="B116" s="170"/>
      <c r="C116" s="172" t="s">
        <v>116</v>
      </c>
      <c r="D116" s="600"/>
      <c r="E116" s="600"/>
      <c r="F116" s="600"/>
      <c r="G116" s="213">
        <f t="shared" si="12"/>
        <v>0</v>
      </c>
      <c r="H116" s="600"/>
      <c r="I116" s="213">
        <f t="shared" si="13"/>
        <v>0</v>
      </c>
      <c r="J116" s="257">
        <f t="shared" si="14"/>
        <v>0</v>
      </c>
      <c r="K116" s="171"/>
    </row>
    <row r="117" spans="1:11" ht="12.75">
      <c r="A117" s="423"/>
      <c r="B117" s="170"/>
      <c r="C117" s="172" t="s">
        <v>117</v>
      </c>
      <c r="D117" s="600"/>
      <c r="E117" s="600"/>
      <c r="F117" s="600"/>
      <c r="G117" s="213">
        <f t="shared" si="12"/>
        <v>0</v>
      </c>
      <c r="H117" s="600"/>
      <c r="I117" s="213">
        <f t="shared" si="13"/>
        <v>0</v>
      </c>
      <c r="J117" s="257">
        <f t="shared" si="14"/>
        <v>0</v>
      </c>
      <c r="K117" s="171"/>
    </row>
    <row r="118" spans="1:11" ht="12.75">
      <c r="A118" s="423"/>
      <c r="B118" s="170"/>
      <c r="C118" s="172" t="s">
        <v>118</v>
      </c>
      <c r="D118" s="600"/>
      <c r="E118" s="600"/>
      <c r="F118" s="600"/>
      <c r="G118" s="213">
        <f t="shared" si="12"/>
        <v>0</v>
      </c>
      <c r="H118" s="600"/>
      <c r="I118" s="213">
        <f t="shared" si="13"/>
        <v>0</v>
      </c>
      <c r="J118" s="257">
        <f t="shared" si="14"/>
        <v>0</v>
      </c>
      <c r="K118" s="171"/>
    </row>
    <row r="119" spans="1:11" s="53" customFormat="1" ht="13.5" thickBot="1">
      <c r="A119" s="423"/>
      <c r="B119" s="170"/>
      <c r="C119" s="173" t="s">
        <v>47</v>
      </c>
      <c r="D119" s="602"/>
      <c r="E119" s="602"/>
      <c r="F119" s="602"/>
      <c r="G119" s="210">
        <f t="shared" si="12"/>
        <v>0</v>
      </c>
      <c r="H119" s="602"/>
      <c r="I119" s="210">
        <f t="shared" si="13"/>
        <v>0</v>
      </c>
      <c r="J119" s="242">
        <f t="shared" si="14"/>
        <v>0</v>
      </c>
      <c r="K119" s="171"/>
    </row>
    <row r="120" spans="1:11" ht="13.5" thickBot="1">
      <c r="A120" s="423"/>
      <c r="B120" s="170"/>
      <c r="C120" s="174"/>
      <c r="D120" s="229"/>
      <c r="E120" s="229"/>
      <c r="F120" s="229"/>
      <c r="G120" s="229"/>
      <c r="H120" s="229"/>
      <c r="I120" s="229"/>
      <c r="J120" s="247"/>
      <c r="K120" s="171"/>
    </row>
    <row r="121" spans="1:11" s="420" customFormat="1" ht="14.25" thickBot="1" thickTop="1">
      <c r="A121" s="462"/>
      <c r="B121" s="164"/>
      <c r="C121" s="114" t="s">
        <v>8</v>
      </c>
      <c r="D121" s="225">
        <f>D109+D111+D112+D114+D115+D119</f>
        <v>0</v>
      </c>
      <c r="E121" s="225">
        <f>E109+E111+E112+E114+E115+E119</f>
        <v>0</v>
      </c>
      <c r="F121" s="225">
        <f>F109+F111+F112+F114+F115+F119</f>
        <v>0</v>
      </c>
      <c r="G121" s="225">
        <f>E121+F121</f>
        <v>0</v>
      </c>
      <c r="H121" s="225">
        <f>H109+H111+H112+H114+H115+H119</f>
        <v>0</v>
      </c>
      <c r="I121" s="225">
        <f>H121-G121</f>
        <v>0</v>
      </c>
      <c r="J121" s="244">
        <f>IF(G121=0,0,I121/G121)</f>
        <v>0</v>
      </c>
      <c r="K121" s="115"/>
    </row>
    <row r="122" spans="1:11" ht="27" customHeight="1" thickBot="1" thickTop="1">
      <c r="A122" s="423"/>
      <c r="B122" s="184"/>
      <c r="C122" s="520" t="s">
        <v>339</v>
      </c>
      <c r="D122" s="96"/>
      <c r="E122" s="96"/>
      <c r="F122" s="111"/>
      <c r="G122" s="111"/>
      <c r="H122" s="111"/>
      <c r="I122" s="111"/>
      <c r="J122" s="112"/>
      <c r="K122" s="80"/>
    </row>
    <row r="123" spans="1:11" ht="12.75" customHeight="1">
      <c r="A123" s="423"/>
      <c r="B123" s="424"/>
      <c r="C123" s="797" t="s">
        <v>259</v>
      </c>
      <c r="D123" s="787" t="str">
        <f>IF('Page de garde'!$D$4="","Réalisations Exercice N-1","Réalisations Exercice "&amp;'Page de garde'!$D$4-1)</f>
        <v>Réalisations Exercice N-1</v>
      </c>
      <c r="E123" s="790" t="str">
        <f>IF('Page de garde'!$D$4="","Budget exercice N","Budget exercice "&amp;'Page de garde'!$D$4)</f>
        <v>Budget exercice N</v>
      </c>
      <c r="F123" s="790"/>
      <c r="G123" s="790"/>
      <c r="H123" s="795" t="str">
        <f>IF('Page de garde'!$D$4="","Réalisé  Exercice N","Réalisé Exercice "&amp;'Page de garde'!$D$4)</f>
        <v>Réalisé  Exercice N</v>
      </c>
      <c r="I123" s="795"/>
      <c r="J123" s="796"/>
      <c r="K123" s="80"/>
    </row>
    <row r="124" spans="1:11" ht="12.75">
      <c r="A124" s="423"/>
      <c r="B124" s="425"/>
      <c r="C124" s="797"/>
      <c r="D124" s="788"/>
      <c r="E124" s="791" t="s">
        <v>170</v>
      </c>
      <c r="F124" s="791" t="s">
        <v>171</v>
      </c>
      <c r="G124" s="791" t="s">
        <v>172</v>
      </c>
      <c r="H124" s="791" t="s">
        <v>173</v>
      </c>
      <c r="I124" s="791" t="s">
        <v>174</v>
      </c>
      <c r="J124" s="793" t="s">
        <v>175</v>
      </c>
      <c r="K124" s="80"/>
    </row>
    <row r="125" spans="1:11" ht="34.5" customHeight="1" thickBot="1">
      <c r="A125" s="423"/>
      <c r="B125" s="425"/>
      <c r="C125" s="175"/>
      <c r="D125" s="789"/>
      <c r="E125" s="792"/>
      <c r="F125" s="792"/>
      <c r="G125" s="792"/>
      <c r="H125" s="792"/>
      <c r="I125" s="792"/>
      <c r="J125" s="794"/>
      <c r="K125" s="80"/>
    </row>
    <row r="126" spans="1:11" ht="13.5" thickBot="1">
      <c r="A126" s="423"/>
      <c r="B126" s="164"/>
      <c r="C126" s="165"/>
      <c r="D126" s="87"/>
      <c r="E126" s="88" t="s">
        <v>176</v>
      </c>
      <c r="F126" s="87" t="s">
        <v>177</v>
      </c>
      <c r="G126" s="427" t="s">
        <v>178</v>
      </c>
      <c r="H126" s="427" t="s">
        <v>179</v>
      </c>
      <c r="I126" s="427" t="s">
        <v>180</v>
      </c>
      <c r="J126" s="428" t="s">
        <v>181</v>
      </c>
      <c r="K126" s="80"/>
    </row>
    <row r="127" spans="1:11" ht="12.75">
      <c r="A127" s="423"/>
      <c r="B127" s="463">
        <v>70</v>
      </c>
      <c r="C127" s="176" t="s">
        <v>64</v>
      </c>
      <c r="D127" s="603"/>
      <c r="E127" s="603"/>
      <c r="F127" s="603"/>
      <c r="G127" s="222">
        <f aca="true" t="shared" si="15" ref="G127:G146">E127+F127</f>
        <v>0</v>
      </c>
      <c r="H127" s="603"/>
      <c r="I127" s="208">
        <f aca="true" t="shared" si="16" ref="I127:I146">H127-G127</f>
        <v>0</v>
      </c>
      <c r="J127" s="240">
        <f aca="true" t="shared" si="17" ref="J127:J146">IF(G127=0,0,I127/G127)</f>
        <v>0</v>
      </c>
      <c r="K127" s="177"/>
    </row>
    <row r="128" spans="1:11" ht="12.75">
      <c r="A128" s="423"/>
      <c r="B128" s="463">
        <v>7321</v>
      </c>
      <c r="C128" s="178" t="s">
        <v>119</v>
      </c>
      <c r="D128" s="604"/>
      <c r="E128" s="604"/>
      <c r="F128" s="604"/>
      <c r="G128" s="223">
        <f t="shared" si="15"/>
        <v>0</v>
      </c>
      <c r="H128" s="604"/>
      <c r="I128" s="209">
        <f t="shared" si="16"/>
        <v>0</v>
      </c>
      <c r="J128" s="241">
        <f t="shared" si="17"/>
        <v>0</v>
      </c>
      <c r="K128" s="177"/>
    </row>
    <row r="129" spans="1:11" ht="25.5">
      <c r="A129" s="423"/>
      <c r="B129" s="463">
        <v>7322</v>
      </c>
      <c r="C129" s="178" t="s">
        <v>213</v>
      </c>
      <c r="D129" s="605"/>
      <c r="E129" s="605"/>
      <c r="F129" s="605"/>
      <c r="G129" s="218">
        <f t="shared" si="15"/>
        <v>0</v>
      </c>
      <c r="H129" s="605"/>
      <c r="I129" s="209">
        <f t="shared" si="16"/>
        <v>0</v>
      </c>
      <c r="J129" s="241">
        <f t="shared" si="17"/>
        <v>0</v>
      </c>
      <c r="K129" s="177"/>
    </row>
    <row r="130" spans="1:11" ht="12.75">
      <c r="A130" s="423"/>
      <c r="B130" s="463">
        <v>7323</v>
      </c>
      <c r="C130" s="178" t="s">
        <v>120</v>
      </c>
      <c r="D130" s="604"/>
      <c r="E130" s="604"/>
      <c r="F130" s="604"/>
      <c r="G130" s="223">
        <f t="shared" si="15"/>
        <v>0</v>
      </c>
      <c r="H130" s="604"/>
      <c r="I130" s="209">
        <f t="shared" si="16"/>
        <v>0</v>
      </c>
      <c r="J130" s="241">
        <f t="shared" si="17"/>
        <v>0</v>
      </c>
      <c r="K130" s="177"/>
    </row>
    <row r="131" spans="1:11" ht="12.75">
      <c r="A131" s="423"/>
      <c r="B131" s="463">
        <v>7328</v>
      </c>
      <c r="C131" s="178" t="s">
        <v>141</v>
      </c>
      <c r="D131" s="604"/>
      <c r="E131" s="604"/>
      <c r="F131" s="604"/>
      <c r="G131" s="223">
        <f t="shared" si="15"/>
        <v>0</v>
      </c>
      <c r="H131" s="604"/>
      <c r="I131" s="209">
        <f t="shared" si="16"/>
        <v>0</v>
      </c>
      <c r="J131" s="241">
        <f t="shared" si="17"/>
        <v>0</v>
      </c>
      <c r="K131" s="177"/>
    </row>
    <row r="132" spans="1:11" ht="12.75">
      <c r="A132" s="423"/>
      <c r="B132" s="463">
        <v>71</v>
      </c>
      <c r="C132" s="179" t="s">
        <v>100</v>
      </c>
      <c r="D132" s="604"/>
      <c r="E132" s="604"/>
      <c r="F132" s="604"/>
      <c r="G132" s="223">
        <f t="shared" si="15"/>
        <v>0</v>
      </c>
      <c r="H132" s="604"/>
      <c r="I132" s="209">
        <f t="shared" si="16"/>
        <v>0</v>
      </c>
      <c r="J132" s="241">
        <f t="shared" si="17"/>
        <v>0</v>
      </c>
      <c r="K132" s="177"/>
    </row>
    <row r="133" spans="1:11" ht="12.75">
      <c r="A133" s="423"/>
      <c r="B133" s="463">
        <v>72</v>
      </c>
      <c r="C133" s="179" t="s">
        <v>48</v>
      </c>
      <c r="D133" s="604"/>
      <c r="E133" s="604"/>
      <c r="F133" s="604"/>
      <c r="G133" s="223">
        <f t="shared" si="15"/>
        <v>0</v>
      </c>
      <c r="H133" s="604"/>
      <c r="I133" s="209">
        <f t="shared" si="16"/>
        <v>0</v>
      </c>
      <c r="J133" s="241">
        <f t="shared" si="17"/>
        <v>0</v>
      </c>
      <c r="K133" s="177"/>
    </row>
    <row r="134" spans="1:11" ht="12.75">
      <c r="A134" s="423"/>
      <c r="B134" s="463">
        <v>74</v>
      </c>
      <c r="C134" s="179" t="s">
        <v>49</v>
      </c>
      <c r="D134" s="604"/>
      <c r="E134" s="604"/>
      <c r="F134" s="604"/>
      <c r="G134" s="223">
        <f t="shared" si="15"/>
        <v>0</v>
      </c>
      <c r="H134" s="604"/>
      <c r="I134" s="209">
        <f t="shared" si="16"/>
        <v>0</v>
      </c>
      <c r="J134" s="241">
        <f t="shared" si="17"/>
        <v>0</v>
      </c>
      <c r="K134" s="177"/>
    </row>
    <row r="135" spans="1:11" ht="12.75">
      <c r="A135" s="423"/>
      <c r="B135" s="463">
        <v>75</v>
      </c>
      <c r="C135" s="179" t="s">
        <v>50</v>
      </c>
      <c r="D135" s="604"/>
      <c r="E135" s="604"/>
      <c r="F135" s="604"/>
      <c r="G135" s="223">
        <f t="shared" si="15"/>
        <v>0</v>
      </c>
      <c r="H135" s="604"/>
      <c r="I135" s="209">
        <f t="shared" si="16"/>
        <v>0</v>
      </c>
      <c r="J135" s="241">
        <f t="shared" si="17"/>
        <v>0</v>
      </c>
      <c r="K135" s="177"/>
    </row>
    <row r="136" spans="1:11" ht="12.75">
      <c r="A136" s="423"/>
      <c r="B136" s="463">
        <v>603</v>
      </c>
      <c r="C136" s="179" t="s">
        <v>51</v>
      </c>
      <c r="D136" s="604"/>
      <c r="E136" s="604"/>
      <c r="F136" s="604"/>
      <c r="G136" s="223">
        <f t="shared" si="15"/>
        <v>0</v>
      </c>
      <c r="H136" s="604"/>
      <c r="I136" s="209">
        <f t="shared" si="16"/>
        <v>0</v>
      </c>
      <c r="J136" s="241">
        <f t="shared" si="17"/>
        <v>0</v>
      </c>
      <c r="K136" s="177"/>
    </row>
    <row r="137" spans="1:11" ht="12.75">
      <c r="A137" s="423"/>
      <c r="B137" s="463">
        <v>609</v>
      </c>
      <c r="C137" s="179" t="s">
        <v>52</v>
      </c>
      <c r="D137" s="604"/>
      <c r="E137" s="604"/>
      <c r="F137" s="604"/>
      <c r="G137" s="223">
        <f t="shared" si="15"/>
        <v>0</v>
      </c>
      <c r="H137" s="604"/>
      <c r="I137" s="209">
        <f t="shared" si="16"/>
        <v>0</v>
      </c>
      <c r="J137" s="241">
        <f t="shared" si="17"/>
        <v>0</v>
      </c>
      <c r="K137" s="177"/>
    </row>
    <row r="138" spans="1:11" ht="12.75">
      <c r="A138" s="423"/>
      <c r="B138" s="463">
        <v>619</v>
      </c>
      <c r="C138" s="179" t="s">
        <v>53</v>
      </c>
      <c r="D138" s="604"/>
      <c r="E138" s="604"/>
      <c r="F138" s="604"/>
      <c r="G138" s="223">
        <f t="shared" si="15"/>
        <v>0</v>
      </c>
      <c r="H138" s="604"/>
      <c r="I138" s="209">
        <f t="shared" si="16"/>
        <v>0</v>
      </c>
      <c r="J138" s="241">
        <f t="shared" si="17"/>
        <v>0</v>
      </c>
      <c r="K138" s="177"/>
    </row>
    <row r="139" spans="1:11" ht="12.75">
      <c r="A139" s="423"/>
      <c r="B139" s="463">
        <v>629</v>
      </c>
      <c r="C139" s="179" t="s">
        <v>408</v>
      </c>
      <c r="D139" s="604"/>
      <c r="E139" s="604"/>
      <c r="F139" s="604"/>
      <c r="G139" s="223">
        <f t="shared" si="15"/>
        <v>0</v>
      </c>
      <c r="H139" s="604"/>
      <c r="I139" s="209">
        <f t="shared" si="16"/>
        <v>0</v>
      </c>
      <c r="J139" s="241">
        <f t="shared" si="17"/>
        <v>0</v>
      </c>
      <c r="K139" s="177"/>
    </row>
    <row r="140" spans="1:11" ht="25.5">
      <c r="A140" s="423"/>
      <c r="B140" s="284">
        <v>6319</v>
      </c>
      <c r="C140" s="179" t="s">
        <v>261</v>
      </c>
      <c r="D140" s="605"/>
      <c r="E140" s="605"/>
      <c r="F140" s="605"/>
      <c r="G140" s="218">
        <f t="shared" si="15"/>
        <v>0</v>
      </c>
      <c r="H140" s="605"/>
      <c r="I140" s="209">
        <f t="shared" si="16"/>
        <v>0</v>
      </c>
      <c r="J140" s="241">
        <f t="shared" si="17"/>
        <v>0</v>
      </c>
      <c r="K140" s="177"/>
    </row>
    <row r="141" spans="1:11" ht="25.5">
      <c r="A141" s="423"/>
      <c r="B141" s="284">
        <v>6339</v>
      </c>
      <c r="C141" s="179" t="s">
        <v>262</v>
      </c>
      <c r="D141" s="605"/>
      <c r="E141" s="605"/>
      <c r="F141" s="605"/>
      <c r="G141" s="218">
        <f t="shared" si="15"/>
        <v>0</v>
      </c>
      <c r="H141" s="605"/>
      <c r="I141" s="209">
        <f t="shared" si="16"/>
        <v>0</v>
      </c>
      <c r="J141" s="241">
        <f t="shared" si="17"/>
        <v>0</v>
      </c>
      <c r="K141" s="177"/>
    </row>
    <row r="142" spans="1:11" ht="12.75">
      <c r="A142" s="423"/>
      <c r="B142" s="463">
        <v>6419</v>
      </c>
      <c r="C142" s="179" t="s">
        <v>54</v>
      </c>
      <c r="D142" s="604"/>
      <c r="E142" s="604"/>
      <c r="F142" s="604"/>
      <c r="G142" s="223">
        <f t="shared" si="15"/>
        <v>0</v>
      </c>
      <c r="H142" s="604"/>
      <c r="I142" s="209">
        <f t="shared" si="16"/>
        <v>0</v>
      </c>
      <c r="J142" s="241">
        <f t="shared" si="17"/>
        <v>0</v>
      </c>
      <c r="K142" s="177"/>
    </row>
    <row r="143" spans="1:11" ht="12.75">
      <c r="A143" s="423"/>
      <c r="B143" s="463">
        <v>6429</v>
      </c>
      <c r="C143" s="179" t="s">
        <v>409</v>
      </c>
      <c r="D143" s="604"/>
      <c r="E143" s="604"/>
      <c r="F143" s="604"/>
      <c r="G143" s="223">
        <f t="shared" si="15"/>
        <v>0</v>
      </c>
      <c r="H143" s="604"/>
      <c r="I143" s="209">
        <f t="shared" si="16"/>
        <v>0</v>
      </c>
      <c r="J143" s="241">
        <f t="shared" si="17"/>
        <v>0</v>
      </c>
      <c r="K143" s="177"/>
    </row>
    <row r="144" spans="1:11" ht="25.5" customHeight="1">
      <c r="A144" s="423"/>
      <c r="B144" s="464" t="s">
        <v>121</v>
      </c>
      <c r="C144" s="179" t="s">
        <v>55</v>
      </c>
      <c r="D144" s="605"/>
      <c r="E144" s="605"/>
      <c r="F144" s="605"/>
      <c r="G144" s="218">
        <f t="shared" si="15"/>
        <v>0</v>
      </c>
      <c r="H144" s="605"/>
      <c r="I144" s="209">
        <f t="shared" si="16"/>
        <v>0</v>
      </c>
      <c r="J144" s="241">
        <f t="shared" si="17"/>
        <v>0</v>
      </c>
      <c r="K144" s="177"/>
    </row>
    <row r="145" spans="1:11" ht="12.75">
      <c r="A145" s="423"/>
      <c r="B145" s="463">
        <v>6489</v>
      </c>
      <c r="C145" s="179" t="s">
        <v>123</v>
      </c>
      <c r="D145" s="604"/>
      <c r="E145" s="604"/>
      <c r="F145" s="604"/>
      <c r="G145" s="223">
        <f t="shared" si="15"/>
        <v>0</v>
      </c>
      <c r="H145" s="604"/>
      <c r="I145" s="209">
        <f t="shared" si="16"/>
        <v>0</v>
      </c>
      <c r="J145" s="241">
        <f t="shared" si="17"/>
        <v>0</v>
      </c>
      <c r="K145" s="177"/>
    </row>
    <row r="146" spans="1:11" ht="13.5" thickBot="1">
      <c r="A146" s="423"/>
      <c r="B146" s="463">
        <v>649</v>
      </c>
      <c r="C146" s="180" t="s">
        <v>122</v>
      </c>
      <c r="D146" s="606"/>
      <c r="E146" s="606"/>
      <c r="F146" s="606"/>
      <c r="G146" s="230">
        <f t="shared" si="15"/>
        <v>0</v>
      </c>
      <c r="H146" s="606"/>
      <c r="I146" s="210">
        <f t="shared" si="16"/>
        <v>0</v>
      </c>
      <c r="J146" s="242">
        <f t="shared" si="17"/>
        <v>0</v>
      </c>
      <c r="K146" s="177"/>
    </row>
    <row r="147" spans="1:11" ht="13.5" thickBot="1">
      <c r="A147" s="423"/>
      <c r="B147" s="181"/>
      <c r="C147" s="182"/>
      <c r="D147" s="231"/>
      <c r="E147" s="231"/>
      <c r="F147" s="231"/>
      <c r="G147" s="231"/>
      <c r="H147" s="231"/>
      <c r="I147" s="211"/>
      <c r="J147" s="243"/>
      <c r="K147" s="177"/>
    </row>
    <row r="148" spans="1:11" s="421" customFormat="1" ht="14.25" thickBot="1" thickTop="1">
      <c r="A148" s="462"/>
      <c r="B148" s="164"/>
      <c r="C148" s="114" t="s">
        <v>18</v>
      </c>
      <c r="D148" s="225">
        <f>SUM(D127:D146)</f>
        <v>0</v>
      </c>
      <c r="E148" s="225">
        <f>SUM(E127:E146)</f>
        <v>0</v>
      </c>
      <c r="F148" s="225">
        <f>SUM(F127:F146)</f>
        <v>0</v>
      </c>
      <c r="G148" s="225">
        <f>E148+F148</f>
        <v>0</v>
      </c>
      <c r="H148" s="225">
        <f>SUM(H127:H146)</f>
        <v>0</v>
      </c>
      <c r="I148" s="225">
        <f>H148-G148</f>
        <v>0</v>
      </c>
      <c r="J148" s="244">
        <f>IF(G148=0,0,I148/G148)</f>
        <v>0</v>
      </c>
      <c r="K148" s="115"/>
    </row>
    <row r="149" spans="1:11" s="53" customFormat="1" ht="13.5" thickTop="1">
      <c r="A149" s="423"/>
      <c r="B149" s="184"/>
      <c r="C149" s="165"/>
      <c r="D149" s="96"/>
      <c r="E149" s="96"/>
      <c r="F149" s="96"/>
      <c r="G149" s="96"/>
      <c r="H149" s="96"/>
      <c r="I149" s="96"/>
      <c r="J149" s="97"/>
      <c r="K149" s="80"/>
    </row>
    <row r="150" spans="1:11" ht="13.5" thickBot="1">
      <c r="A150" s="423"/>
      <c r="B150" s="184"/>
      <c r="C150" s="165"/>
      <c r="D150" s="96"/>
      <c r="E150" s="96"/>
      <c r="F150" s="96"/>
      <c r="G150" s="96"/>
      <c r="H150" s="96"/>
      <c r="I150" s="96"/>
      <c r="J150" s="97"/>
      <c r="K150" s="80"/>
    </row>
    <row r="151" spans="1:11" ht="25.5">
      <c r="A151" s="423"/>
      <c r="B151" s="424"/>
      <c r="C151" s="185" t="s">
        <v>260</v>
      </c>
      <c r="D151" s="787" t="str">
        <f>IF('Page de garde'!$D$4="","Réalisations Exercice N-1","Réalisations Exercice "&amp;'Page de garde'!$D$4-1)</f>
        <v>Réalisations Exercice N-1</v>
      </c>
      <c r="E151" s="798" t="str">
        <f>IF('Page de garde'!$D$4="","Budget exercice N","Budget exercice "&amp;'Page de garde'!$D$4)</f>
        <v>Budget exercice N</v>
      </c>
      <c r="F151" s="798"/>
      <c r="G151" s="798"/>
      <c r="H151" s="795" t="str">
        <f>IF('Page de garde'!$D$4="","Réalisé  Exercice N","Réalisé Exercice "&amp;'Page de garde'!$D$4)</f>
        <v>Réalisé  Exercice N</v>
      </c>
      <c r="I151" s="795"/>
      <c r="J151" s="796"/>
      <c r="K151" s="80"/>
    </row>
    <row r="152" spans="1:11" ht="12.75">
      <c r="A152" s="423"/>
      <c r="B152" s="425"/>
      <c r="C152" s="426"/>
      <c r="D152" s="788"/>
      <c r="E152" s="791" t="s">
        <v>170</v>
      </c>
      <c r="F152" s="791" t="s">
        <v>171</v>
      </c>
      <c r="G152" s="791" t="s">
        <v>172</v>
      </c>
      <c r="H152" s="791" t="s">
        <v>173</v>
      </c>
      <c r="I152" s="791" t="s">
        <v>174</v>
      </c>
      <c r="J152" s="793" t="s">
        <v>175</v>
      </c>
      <c r="K152" s="80"/>
    </row>
    <row r="153" spans="1:11" ht="36" customHeight="1" thickBot="1">
      <c r="A153" s="423"/>
      <c r="B153" s="425"/>
      <c r="C153" s="426"/>
      <c r="D153" s="789"/>
      <c r="E153" s="792"/>
      <c r="F153" s="792"/>
      <c r="G153" s="792"/>
      <c r="H153" s="792"/>
      <c r="I153" s="792"/>
      <c r="J153" s="794"/>
      <c r="K153" s="80"/>
    </row>
    <row r="154" spans="1:11" ht="13.5" thickBot="1">
      <c r="A154" s="423"/>
      <c r="B154" s="425"/>
      <c r="C154" s="174"/>
      <c r="D154" s="87"/>
      <c r="E154" s="88" t="s">
        <v>176</v>
      </c>
      <c r="F154" s="87" t="s">
        <v>177</v>
      </c>
      <c r="G154" s="427" t="s">
        <v>178</v>
      </c>
      <c r="H154" s="427" t="s">
        <v>179</v>
      </c>
      <c r="I154" s="427" t="s">
        <v>180</v>
      </c>
      <c r="J154" s="428" t="s">
        <v>181</v>
      </c>
      <c r="K154" s="80"/>
    </row>
    <row r="155" spans="1:11" ht="13.5" thickBot="1">
      <c r="A155" s="423"/>
      <c r="B155" s="429">
        <v>76</v>
      </c>
      <c r="C155" s="186" t="s">
        <v>56</v>
      </c>
      <c r="D155" s="607"/>
      <c r="E155" s="607"/>
      <c r="F155" s="607"/>
      <c r="G155" s="232">
        <f>E155+F155</f>
        <v>0</v>
      </c>
      <c r="H155" s="607"/>
      <c r="I155" s="232">
        <f>H155-G155</f>
        <v>0</v>
      </c>
      <c r="J155" s="237">
        <f>IF(G155=0,0,I155/G155)</f>
        <v>0</v>
      </c>
      <c r="K155" s="187"/>
    </row>
    <row r="156" spans="1:11" ht="12.75">
      <c r="A156" s="423"/>
      <c r="B156" s="429"/>
      <c r="C156" s="182"/>
      <c r="D156" s="231"/>
      <c r="E156" s="231"/>
      <c r="F156" s="231"/>
      <c r="G156" s="231"/>
      <c r="H156" s="231"/>
      <c r="I156" s="231"/>
      <c r="J156" s="238"/>
      <c r="K156" s="187"/>
    </row>
    <row r="157" spans="1:11" ht="13.5" thickBot="1">
      <c r="A157" s="423"/>
      <c r="B157" s="188" t="s">
        <v>57</v>
      </c>
      <c r="C157" s="430"/>
      <c r="D157" s="233"/>
      <c r="E157" s="233"/>
      <c r="F157" s="233"/>
      <c r="G157" s="233"/>
      <c r="H157" s="233"/>
      <c r="I157" s="234"/>
      <c r="J157" s="239"/>
      <c r="K157" s="189"/>
    </row>
    <row r="158" spans="1:11" ht="12.75">
      <c r="A158" s="423"/>
      <c r="B158" s="190">
        <v>771</v>
      </c>
      <c r="C158" s="191" t="s">
        <v>58</v>
      </c>
      <c r="D158" s="603"/>
      <c r="E158" s="603"/>
      <c r="F158" s="603"/>
      <c r="G158" s="222">
        <f aca="true" t="shared" si="18" ref="G158:G163">E158+F158</f>
        <v>0</v>
      </c>
      <c r="H158" s="603"/>
      <c r="I158" s="208">
        <f aca="true" t="shared" si="19" ref="I158:I163">H158-G158</f>
        <v>0</v>
      </c>
      <c r="J158" s="240">
        <f aca="true" t="shared" si="20" ref="J158:J163">IF(G158=0,0,I158/G158)</f>
        <v>0</v>
      </c>
      <c r="K158" s="192"/>
    </row>
    <row r="159" spans="1:11" ht="12.75">
      <c r="A159" s="423"/>
      <c r="B159" s="190">
        <v>772</v>
      </c>
      <c r="C159" s="347" t="s">
        <v>274</v>
      </c>
      <c r="D159" s="608"/>
      <c r="E159" s="608"/>
      <c r="F159" s="608"/>
      <c r="G159" s="223">
        <f t="shared" si="18"/>
        <v>0</v>
      </c>
      <c r="H159" s="608"/>
      <c r="I159" s="209">
        <f t="shared" si="19"/>
        <v>0</v>
      </c>
      <c r="J159" s="241">
        <f t="shared" si="20"/>
        <v>0</v>
      </c>
      <c r="K159" s="192"/>
    </row>
    <row r="160" spans="1:11" ht="12.75">
      <c r="A160" s="423"/>
      <c r="B160" s="190">
        <v>773</v>
      </c>
      <c r="C160" s="146" t="s">
        <v>124</v>
      </c>
      <c r="D160" s="604"/>
      <c r="E160" s="604"/>
      <c r="F160" s="604"/>
      <c r="G160" s="223">
        <f t="shared" si="18"/>
        <v>0</v>
      </c>
      <c r="H160" s="604"/>
      <c r="I160" s="209">
        <f t="shared" si="19"/>
        <v>0</v>
      </c>
      <c r="J160" s="241">
        <f t="shared" si="20"/>
        <v>0</v>
      </c>
      <c r="K160" s="192"/>
    </row>
    <row r="161" spans="1:11" ht="12.75">
      <c r="A161" s="423"/>
      <c r="B161" s="190">
        <v>775</v>
      </c>
      <c r="C161" s="193" t="s">
        <v>211</v>
      </c>
      <c r="D161" s="604"/>
      <c r="E161" s="604"/>
      <c r="F161" s="604"/>
      <c r="G161" s="223">
        <f t="shared" si="18"/>
        <v>0</v>
      </c>
      <c r="H161" s="604"/>
      <c r="I161" s="209">
        <f t="shared" si="19"/>
        <v>0</v>
      </c>
      <c r="J161" s="241">
        <f t="shared" si="20"/>
        <v>0</v>
      </c>
      <c r="K161" s="194"/>
    </row>
    <row r="162" spans="1:11" ht="25.5">
      <c r="A162" s="423"/>
      <c r="B162" s="190">
        <v>777</v>
      </c>
      <c r="C162" s="193" t="s">
        <v>215</v>
      </c>
      <c r="D162" s="605"/>
      <c r="E162" s="605"/>
      <c r="F162" s="605"/>
      <c r="G162" s="218">
        <f t="shared" si="18"/>
        <v>0</v>
      </c>
      <c r="H162" s="605"/>
      <c r="I162" s="209">
        <f t="shared" si="19"/>
        <v>0</v>
      </c>
      <c r="J162" s="241">
        <f t="shared" si="20"/>
        <v>0</v>
      </c>
      <c r="K162" s="194"/>
    </row>
    <row r="163" spans="1:11" ht="13.5" thickBot="1">
      <c r="A163" s="423"/>
      <c r="B163" s="190">
        <v>778</v>
      </c>
      <c r="C163" s="195" t="s">
        <v>59</v>
      </c>
      <c r="D163" s="606"/>
      <c r="E163" s="606"/>
      <c r="F163" s="606"/>
      <c r="G163" s="230">
        <f t="shared" si="18"/>
        <v>0</v>
      </c>
      <c r="H163" s="606"/>
      <c r="I163" s="210">
        <f t="shared" si="19"/>
        <v>0</v>
      </c>
      <c r="J163" s="242">
        <f t="shared" si="20"/>
        <v>0</v>
      </c>
      <c r="K163" s="192"/>
    </row>
    <row r="164" spans="1:11" ht="12.75">
      <c r="A164" s="423"/>
      <c r="B164" s="199"/>
      <c r="C164" s="196"/>
      <c r="D164" s="231"/>
      <c r="E164" s="231"/>
      <c r="F164" s="231"/>
      <c r="G164" s="231"/>
      <c r="H164" s="231"/>
      <c r="I164" s="211"/>
      <c r="J164" s="243"/>
      <c r="K164" s="192"/>
    </row>
    <row r="165" spans="1:11" ht="13.5" thickBot="1">
      <c r="A165" s="423"/>
      <c r="B165" s="188" t="s">
        <v>60</v>
      </c>
      <c r="C165" s="197"/>
      <c r="D165" s="233"/>
      <c r="E165" s="233"/>
      <c r="F165" s="233"/>
      <c r="G165" s="233"/>
      <c r="H165" s="233"/>
      <c r="I165" s="234"/>
      <c r="J165" s="239"/>
      <c r="K165" s="189"/>
    </row>
    <row r="166" spans="1:11" ht="12.75">
      <c r="A166" s="423"/>
      <c r="B166" s="190">
        <v>7815</v>
      </c>
      <c r="C166" s="167" t="s">
        <v>125</v>
      </c>
      <c r="D166" s="603"/>
      <c r="E166" s="603"/>
      <c r="F166" s="603"/>
      <c r="G166" s="222">
        <f aca="true" t="shared" si="21" ref="G166:G172">E166+F166</f>
        <v>0</v>
      </c>
      <c r="H166" s="603"/>
      <c r="I166" s="208">
        <f aca="true" t="shared" si="22" ref="I166:I172">H166-G166</f>
        <v>0</v>
      </c>
      <c r="J166" s="240">
        <f aca="true" t="shared" si="23" ref="J166:J172">IF(G166=0,0,I166/G166)</f>
        <v>0</v>
      </c>
      <c r="K166" s="192"/>
    </row>
    <row r="167" spans="1:11" ht="25.5">
      <c r="A167" s="423"/>
      <c r="B167" s="190">
        <v>7816</v>
      </c>
      <c r="C167" s="146" t="s">
        <v>89</v>
      </c>
      <c r="D167" s="604"/>
      <c r="E167" s="604"/>
      <c r="F167" s="604"/>
      <c r="G167" s="223">
        <f t="shared" si="21"/>
        <v>0</v>
      </c>
      <c r="H167" s="604"/>
      <c r="I167" s="209">
        <f t="shared" si="22"/>
        <v>0</v>
      </c>
      <c r="J167" s="241">
        <f t="shared" si="23"/>
        <v>0</v>
      </c>
      <c r="K167" s="192"/>
    </row>
    <row r="168" spans="1:11" ht="12.75">
      <c r="A168" s="423"/>
      <c r="B168" s="190">
        <v>7817</v>
      </c>
      <c r="C168" s="146" t="s">
        <v>88</v>
      </c>
      <c r="D168" s="604"/>
      <c r="E168" s="604"/>
      <c r="F168" s="604"/>
      <c r="G168" s="223">
        <f t="shared" si="21"/>
        <v>0</v>
      </c>
      <c r="H168" s="604"/>
      <c r="I168" s="209">
        <f t="shared" si="22"/>
        <v>0</v>
      </c>
      <c r="J168" s="241">
        <f t="shared" si="23"/>
        <v>0</v>
      </c>
      <c r="K168" s="192"/>
    </row>
    <row r="169" spans="1:11" ht="25.5">
      <c r="A169" s="423"/>
      <c r="B169" s="190">
        <v>786</v>
      </c>
      <c r="C169" s="146" t="s">
        <v>61</v>
      </c>
      <c r="D169" s="604"/>
      <c r="E169" s="604"/>
      <c r="F169" s="604"/>
      <c r="G169" s="223">
        <f t="shared" si="21"/>
        <v>0</v>
      </c>
      <c r="H169" s="604"/>
      <c r="I169" s="209">
        <f t="shared" si="22"/>
        <v>0</v>
      </c>
      <c r="J169" s="241">
        <f t="shared" si="23"/>
        <v>0</v>
      </c>
      <c r="K169" s="192"/>
    </row>
    <row r="170" spans="1:11" ht="25.5">
      <c r="A170" s="423"/>
      <c r="B170" s="190">
        <v>787</v>
      </c>
      <c r="C170" s="146" t="s">
        <v>62</v>
      </c>
      <c r="D170" s="604"/>
      <c r="E170" s="604"/>
      <c r="F170" s="604"/>
      <c r="G170" s="223">
        <f t="shared" si="21"/>
        <v>0</v>
      </c>
      <c r="H170" s="604"/>
      <c r="I170" s="209">
        <f t="shared" si="22"/>
        <v>0</v>
      </c>
      <c r="J170" s="241">
        <f t="shared" si="23"/>
        <v>0</v>
      </c>
      <c r="K170" s="192"/>
    </row>
    <row r="171" spans="1:11" ht="25.5">
      <c r="A171" s="423"/>
      <c r="B171" s="154">
        <v>78742</v>
      </c>
      <c r="C171" s="198" t="s">
        <v>87</v>
      </c>
      <c r="D171" s="609"/>
      <c r="E171" s="609"/>
      <c r="F171" s="609"/>
      <c r="G171" s="259">
        <f t="shared" si="21"/>
        <v>0</v>
      </c>
      <c r="H171" s="609"/>
      <c r="I171" s="213">
        <f t="shared" si="22"/>
        <v>0</v>
      </c>
      <c r="J171" s="257">
        <f t="shared" si="23"/>
        <v>0</v>
      </c>
      <c r="K171" s="192"/>
    </row>
    <row r="172" spans="1:11" ht="13.5" thickBot="1">
      <c r="A172" s="423"/>
      <c r="B172" s="190">
        <v>79</v>
      </c>
      <c r="C172" s="195" t="s">
        <v>63</v>
      </c>
      <c r="D172" s="602"/>
      <c r="E172" s="602"/>
      <c r="F172" s="602"/>
      <c r="G172" s="210">
        <f t="shared" si="21"/>
        <v>0</v>
      </c>
      <c r="H172" s="602"/>
      <c r="I172" s="210">
        <f t="shared" si="22"/>
        <v>0</v>
      </c>
      <c r="J172" s="242">
        <f t="shared" si="23"/>
        <v>0</v>
      </c>
      <c r="K172" s="192"/>
    </row>
    <row r="173" spans="1:11" ht="13.5" thickBot="1">
      <c r="A173" s="423"/>
      <c r="B173" s="199"/>
      <c r="C173" s="196"/>
      <c r="D173" s="211"/>
      <c r="E173" s="211"/>
      <c r="F173" s="211"/>
      <c r="G173" s="211"/>
      <c r="H173" s="211"/>
      <c r="I173" s="211"/>
      <c r="J173" s="243"/>
      <c r="K173" s="192"/>
    </row>
    <row r="174" spans="1:11" ht="14.25" thickBot="1" thickTop="1">
      <c r="A174" s="423"/>
      <c r="B174" s="431"/>
      <c r="C174" s="114" t="s">
        <v>42</v>
      </c>
      <c r="D174" s="225">
        <f>D155+SUM(D158:D163)+SUM(D166:D170)+D172</f>
        <v>0</v>
      </c>
      <c r="E174" s="225">
        <f>E155+SUM(E158:E163)+SUM(E166:E170)+E172</f>
        <v>0</v>
      </c>
      <c r="F174" s="225">
        <f>F155+SUM(F158:F163)+SUM(F166:F170)+F172</f>
        <v>0</v>
      </c>
      <c r="G174" s="225">
        <f>E174+F174</f>
        <v>0</v>
      </c>
      <c r="H174" s="225">
        <f>H155+SUM(H158:H163)+SUM(H166:H170)+H172</f>
        <v>0</v>
      </c>
      <c r="I174" s="225">
        <f>H174-G174</f>
        <v>0</v>
      </c>
      <c r="J174" s="244">
        <f>IF(G174=0,0,I174/G174)</f>
        <v>0</v>
      </c>
      <c r="K174" s="115"/>
    </row>
    <row r="175" spans="1:11" s="54" customFormat="1" ht="14.25" thickBot="1" thickTop="1">
      <c r="A175" s="432"/>
      <c r="B175" s="199"/>
      <c r="C175" s="200"/>
      <c r="D175" s="211"/>
      <c r="E175" s="211"/>
      <c r="F175" s="211"/>
      <c r="G175" s="211"/>
      <c r="H175" s="211"/>
      <c r="I175" s="211"/>
      <c r="J175" s="243"/>
      <c r="K175" s="192"/>
    </row>
    <row r="176" spans="1:11" ht="14.25" thickBot="1" thickTop="1">
      <c r="A176" s="423"/>
      <c r="B176" s="199"/>
      <c r="C176" s="114" t="s">
        <v>84</v>
      </c>
      <c r="D176" s="225">
        <f>D121+D148+D174</f>
        <v>0</v>
      </c>
      <c r="E176" s="225">
        <f>E121+E148+E174</f>
        <v>0</v>
      </c>
      <c r="F176" s="225">
        <f>F121+F148+F174</f>
        <v>0</v>
      </c>
      <c r="G176" s="225">
        <f>E176+F176</f>
        <v>0</v>
      </c>
      <c r="H176" s="225">
        <f>H121+H148+H174</f>
        <v>0</v>
      </c>
      <c r="I176" s="225">
        <f>H176-G176</f>
        <v>0</v>
      </c>
      <c r="J176" s="244">
        <f>IF(G176=0,0,I176/G176)</f>
        <v>0</v>
      </c>
      <c r="K176" s="160"/>
    </row>
    <row r="177" spans="1:11" ht="14.25" thickBot="1" thickTop="1">
      <c r="A177" s="423"/>
      <c r="B177" s="190"/>
      <c r="C177" s="196"/>
      <c r="D177" s="211"/>
      <c r="E177" s="211"/>
      <c r="F177" s="211"/>
      <c r="G177" s="211"/>
      <c r="H177" s="211"/>
      <c r="I177" s="211"/>
      <c r="J177" s="243"/>
      <c r="K177" s="192"/>
    </row>
    <row r="178" spans="1:11" ht="14.25" thickBot="1" thickTop="1">
      <c r="A178" s="423"/>
      <c r="B178" s="433"/>
      <c r="C178" s="114" t="s">
        <v>183</v>
      </c>
      <c r="D178" s="225">
        <f>IF(D176-D96&gt;0,0,D96-D176)</f>
        <v>0</v>
      </c>
      <c r="E178" s="225">
        <f>IF(E176-E96&gt;0,0,E96-E176)</f>
        <v>0</v>
      </c>
      <c r="F178" s="225">
        <f>IF(F176-F96&gt;0,0,F96-F176)</f>
        <v>0</v>
      </c>
      <c r="G178" s="225">
        <f>IF((G176-G96)&gt;0,0,G96-G176)</f>
        <v>0</v>
      </c>
      <c r="H178" s="225">
        <f>IF(H176-H96&gt;0,0,H96-H176)</f>
        <v>0</v>
      </c>
      <c r="I178" s="216">
        <f>H178-G178</f>
        <v>0</v>
      </c>
      <c r="J178" s="244">
        <f>IF(G178=0,0,I178/G178)</f>
        <v>0</v>
      </c>
      <c r="K178" s="115"/>
    </row>
    <row r="179" spans="1:11" ht="14.25" thickBot="1" thickTop="1">
      <c r="A179" s="423"/>
      <c r="B179" s="433"/>
      <c r="C179" s="434"/>
      <c r="D179" s="231"/>
      <c r="E179" s="231"/>
      <c r="F179" s="231"/>
      <c r="G179" s="231"/>
      <c r="H179" s="231"/>
      <c r="I179" s="231"/>
      <c r="J179" s="238"/>
      <c r="K179" s="201"/>
    </row>
    <row r="180" spans="1:11" ht="14.25" thickBot="1" thickTop="1">
      <c r="A180" s="423"/>
      <c r="B180" s="433"/>
      <c r="C180" s="114" t="s">
        <v>184</v>
      </c>
      <c r="D180" s="225">
        <f>D176+D178</f>
        <v>0</v>
      </c>
      <c r="E180" s="225">
        <f>E176+E178</f>
        <v>0</v>
      </c>
      <c r="F180" s="225">
        <f>F176+F178</f>
        <v>0</v>
      </c>
      <c r="G180" s="225">
        <f>G176+G178</f>
        <v>0</v>
      </c>
      <c r="H180" s="225">
        <f>H176+H178</f>
        <v>0</v>
      </c>
      <c r="I180" s="216">
        <f>H180-G180</f>
        <v>0</v>
      </c>
      <c r="J180" s="244">
        <f>IF(G180=0,0,I180/G180)</f>
        <v>0</v>
      </c>
      <c r="K180" s="160"/>
    </row>
    <row r="181" spans="1:11" ht="14.25" thickBot="1" thickTop="1">
      <c r="A181" s="423"/>
      <c r="B181" s="435"/>
      <c r="C181" s="435"/>
      <c r="D181" s="231"/>
      <c r="E181" s="231"/>
      <c r="F181" s="231"/>
      <c r="G181" s="231"/>
      <c r="H181" s="231"/>
      <c r="I181" s="231"/>
      <c r="J181" s="238"/>
      <c r="K181" s="201"/>
    </row>
    <row r="182" spans="1:11" ht="13.5" thickTop="1">
      <c r="A182" s="423"/>
      <c r="B182" s="202"/>
      <c r="C182" s="282" t="s">
        <v>271</v>
      </c>
      <c r="D182" s="597"/>
      <c r="E182" s="597"/>
      <c r="F182" s="597"/>
      <c r="G182" s="235">
        <f>E182+F182</f>
        <v>0</v>
      </c>
      <c r="H182" s="597"/>
      <c r="I182" s="235">
        <f>H182-G182</f>
        <v>0</v>
      </c>
      <c r="J182" s="245">
        <f>IF(G182=0,0,I182/G182)</f>
        <v>0</v>
      </c>
      <c r="K182" s="201"/>
    </row>
    <row r="183" spans="1:11" ht="13.5" thickBot="1">
      <c r="A183" s="423"/>
      <c r="B183" s="202"/>
      <c r="C183" s="283" t="s">
        <v>272</v>
      </c>
      <c r="D183" s="598"/>
      <c r="E183" s="598"/>
      <c r="F183" s="598"/>
      <c r="G183" s="236">
        <f>E183+F183</f>
        <v>0</v>
      </c>
      <c r="H183" s="598"/>
      <c r="I183" s="236">
        <f>H183-G183</f>
        <v>0</v>
      </c>
      <c r="J183" s="246">
        <f>IF(G183=0,0,I183/G183)</f>
        <v>0</v>
      </c>
      <c r="K183" s="201"/>
    </row>
    <row r="184" spans="1:11" ht="14.25" thickBot="1" thickTop="1">
      <c r="A184" s="436"/>
      <c r="B184" s="203"/>
      <c r="C184" s="204"/>
      <c r="D184" s="205"/>
      <c r="E184" s="205"/>
      <c r="F184" s="205"/>
      <c r="G184" s="205"/>
      <c r="H184" s="205"/>
      <c r="I184" s="205"/>
      <c r="J184" s="206"/>
      <c r="K184" s="207"/>
    </row>
  </sheetData>
  <sheetProtection password="EAD6" sheet="1"/>
  <mergeCells count="62">
    <mergeCell ref="B2:C2"/>
    <mergeCell ref="B4:C4"/>
    <mergeCell ref="B6:J6"/>
    <mergeCell ref="B3:C3"/>
    <mergeCell ref="D2:J2"/>
    <mergeCell ref="D3:J3"/>
    <mergeCell ref="D4:J4"/>
    <mergeCell ref="H9:J9"/>
    <mergeCell ref="E10:E11"/>
    <mergeCell ref="F10:F11"/>
    <mergeCell ref="H36:H37"/>
    <mergeCell ref="I36:I37"/>
    <mergeCell ref="J36:J37"/>
    <mergeCell ref="G10:G11"/>
    <mergeCell ref="H10:H11"/>
    <mergeCell ref="I10:I11"/>
    <mergeCell ref="J10:J11"/>
    <mergeCell ref="D35:D37"/>
    <mergeCell ref="E35:G35"/>
    <mergeCell ref="H35:J35"/>
    <mergeCell ref="E36:E37"/>
    <mergeCell ref="F36:F37"/>
    <mergeCell ref="G36:G37"/>
    <mergeCell ref="D9:D11"/>
    <mergeCell ref="E9:G9"/>
    <mergeCell ref="D51:D53"/>
    <mergeCell ref="E51:G51"/>
    <mergeCell ref="H51:J51"/>
    <mergeCell ref="E52:E53"/>
    <mergeCell ref="F52:F53"/>
    <mergeCell ref="G52:G53"/>
    <mergeCell ref="H52:H53"/>
    <mergeCell ref="I52:I53"/>
    <mergeCell ref="J52:J53"/>
    <mergeCell ref="D105:D107"/>
    <mergeCell ref="E105:G105"/>
    <mergeCell ref="H105:J105"/>
    <mergeCell ref="E106:E107"/>
    <mergeCell ref="F106:F107"/>
    <mergeCell ref="G106:G107"/>
    <mergeCell ref="H106:H107"/>
    <mergeCell ref="I106:I107"/>
    <mergeCell ref="J106:J107"/>
    <mergeCell ref="D151:D153"/>
    <mergeCell ref="E151:G151"/>
    <mergeCell ref="H151:J151"/>
    <mergeCell ref="E152:E153"/>
    <mergeCell ref="F152:F153"/>
    <mergeCell ref="G152:G153"/>
    <mergeCell ref="H152:H153"/>
    <mergeCell ref="I152:I153"/>
    <mergeCell ref="J152:J153"/>
    <mergeCell ref="C123:C124"/>
    <mergeCell ref="D123:D125"/>
    <mergeCell ref="E123:G123"/>
    <mergeCell ref="H123:J123"/>
    <mergeCell ref="J124:J125"/>
    <mergeCell ref="E124:E125"/>
    <mergeCell ref="F124:F125"/>
    <mergeCell ref="G124:G125"/>
    <mergeCell ref="H124:H125"/>
    <mergeCell ref="I124:I125"/>
  </mergeCells>
  <printOptions/>
  <pageMargins left="0.1968503937007874" right="0.1968503937007874" top="0.1968503937007874" bottom="0.1968503937007874" header="0.31496062992125984" footer="0.31496062992125984"/>
  <pageSetup horizontalDpi="600" verticalDpi="600" orientation="landscape" paperSize="9" r:id="rId1"/>
  <rowBreaks count="2" manualBreakCount="2">
    <brk id="49" max="255" man="1"/>
    <brk id="149" max="255" man="1"/>
  </rowBreaks>
  <ignoredErrors>
    <ignoredError sqref="G174:G177 G148 G121 G17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DUCOUDRE Laetitia</cp:lastModifiedBy>
  <cp:lastPrinted>2017-12-02T07:27:54Z</cp:lastPrinted>
  <dcterms:created xsi:type="dcterms:W3CDTF">2014-12-30T11:35:36Z</dcterms:created>
  <dcterms:modified xsi:type="dcterms:W3CDTF">2023-02-01T10:36:55Z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